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90" windowWidth="20730" windowHeight="11670"/>
  </bookViews>
  <sheets>
    <sheet name="发文表" sheetId="8" r:id="rId1"/>
  </sheets>
  <definedNames>
    <definedName name="_xlnm._FilterDatabase" localSheetId="0" hidden="1">发文表!$A$5:$J$157</definedName>
    <definedName name="_xlnm.Print_Titles" localSheetId="0">发文表!$4:$5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7" i="8" l="1"/>
  <c r="D157" i="8"/>
  <c r="H156" i="8"/>
  <c r="D156" i="8"/>
  <c r="H155" i="8"/>
  <c r="D155" i="8"/>
  <c r="H154" i="8"/>
  <c r="D154" i="8"/>
  <c r="H153" i="8"/>
  <c r="D153" i="8"/>
  <c r="H152" i="8"/>
  <c r="D152" i="8"/>
  <c r="H151" i="8"/>
  <c r="D151" i="8"/>
  <c r="H150" i="8"/>
  <c r="D150" i="8"/>
  <c r="J149" i="8"/>
  <c r="G149" i="8"/>
  <c r="E149" i="8"/>
  <c r="C149" i="8"/>
  <c r="D148" i="8"/>
  <c r="C148" i="8"/>
  <c r="H148" i="8" s="1"/>
  <c r="H147" i="8"/>
  <c r="D147" i="8"/>
  <c r="H146" i="8"/>
  <c r="D146" i="8"/>
  <c r="H145" i="8"/>
  <c r="D145" i="8"/>
  <c r="H144" i="8"/>
  <c r="D144" i="8"/>
  <c r="H143" i="8"/>
  <c r="D143" i="8"/>
  <c r="H142" i="8"/>
  <c r="D142" i="8"/>
  <c r="H141" i="8"/>
  <c r="D141" i="8"/>
  <c r="H140" i="8"/>
  <c r="D140" i="8"/>
  <c r="H139" i="8"/>
  <c r="D139" i="8"/>
  <c r="H138" i="8"/>
  <c r="D138" i="8"/>
  <c r="H137" i="8"/>
  <c r="D137" i="8"/>
  <c r="H136" i="8"/>
  <c r="D136" i="8"/>
  <c r="J135" i="8"/>
  <c r="G135" i="8"/>
  <c r="E135" i="8"/>
  <c r="C135" i="8"/>
  <c r="J134" i="8"/>
  <c r="G134" i="8"/>
  <c r="E134" i="8"/>
  <c r="C134" i="8"/>
  <c r="H133" i="8"/>
  <c r="D133" i="8"/>
  <c r="H132" i="8"/>
  <c r="D132" i="8"/>
  <c r="H131" i="8"/>
  <c r="D131" i="8"/>
  <c r="H130" i="8"/>
  <c r="D130" i="8"/>
  <c r="H129" i="8"/>
  <c r="D129" i="8"/>
  <c r="J128" i="8"/>
  <c r="G128" i="8"/>
  <c r="E128" i="8"/>
  <c r="C128" i="8"/>
  <c r="J127" i="8"/>
  <c r="G127" i="8"/>
  <c r="E127" i="8"/>
  <c r="C127" i="8"/>
  <c r="H126" i="8"/>
  <c r="D126" i="8"/>
  <c r="H125" i="8"/>
  <c r="D125" i="8"/>
  <c r="H124" i="8"/>
  <c r="D124" i="8"/>
  <c r="H123" i="8"/>
  <c r="D123" i="8"/>
  <c r="H122" i="8"/>
  <c r="D122" i="8"/>
  <c r="H121" i="8"/>
  <c r="D121" i="8"/>
  <c r="H120" i="8"/>
  <c r="D120" i="8"/>
  <c r="H119" i="8"/>
  <c r="D119" i="8"/>
  <c r="H118" i="8"/>
  <c r="D118" i="8"/>
  <c r="H117" i="8"/>
  <c r="D117" i="8"/>
  <c r="H116" i="8"/>
  <c r="D116" i="8"/>
  <c r="J115" i="8"/>
  <c r="G115" i="8"/>
  <c r="E115" i="8"/>
  <c r="C115" i="8"/>
  <c r="J114" i="8"/>
  <c r="G114" i="8"/>
  <c r="E114" i="8"/>
  <c r="C114" i="8"/>
  <c r="H113" i="8"/>
  <c r="D113" i="8"/>
  <c r="H112" i="8"/>
  <c r="D112" i="8"/>
  <c r="H111" i="8"/>
  <c r="D111" i="8"/>
  <c r="H110" i="8"/>
  <c r="D110" i="8"/>
  <c r="H109" i="8"/>
  <c r="D109" i="8"/>
  <c r="H108" i="8"/>
  <c r="D108" i="8"/>
  <c r="H107" i="8"/>
  <c r="D107" i="8"/>
  <c r="H106" i="8"/>
  <c r="D106" i="8"/>
  <c r="H105" i="8"/>
  <c r="D105" i="8"/>
  <c r="H104" i="8"/>
  <c r="D104" i="8"/>
  <c r="H103" i="8"/>
  <c r="D103" i="8"/>
  <c r="J102" i="8"/>
  <c r="G102" i="8"/>
  <c r="E102" i="8"/>
  <c r="C102" i="8"/>
  <c r="J101" i="8"/>
  <c r="G101" i="8"/>
  <c r="E101" i="8"/>
  <c r="C101" i="8"/>
  <c r="H100" i="8"/>
  <c r="D100" i="8"/>
  <c r="H99" i="8"/>
  <c r="D99" i="8"/>
  <c r="H98" i="8"/>
  <c r="D98" i="8"/>
  <c r="E97" i="8"/>
  <c r="H97" i="8" s="1"/>
  <c r="D97" i="8"/>
  <c r="H96" i="8"/>
  <c r="D96" i="8"/>
  <c r="H95" i="8"/>
  <c r="D95" i="8"/>
  <c r="J94" i="8"/>
  <c r="G94" i="8"/>
  <c r="E94" i="8"/>
  <c r="C94" i="8"/>
  <c r="J93" i="8"/>
  <c r="G93" i="8"/>
  <c r="E93" i="8"/>
  <c r="C93" i="8"/>
  <c r="H92" i="8"/>
  <c r="D92" i="8"/>
  <c r="H91" i="8"/>
  <c r="D91" i="8"/>
  <c r="H90" i="8"/>
  <c r="D90" i="8"/>
  <c r="H89" i="8"/>
  <c r="D89" i="8"/>
  <c r="J88" i="8"/>
  <c r="G88" i="8"/>
  <c r="E88" i="8"/>
  <c r="C88" i="8"/>
  <c r="J87" i="8"/>
  <c r="G87" i="8"/>
  <c r="E87" i="8"/>
  <c r="C87" i="8"/>
  <c r="H86" i="8"/>
  <c r="D86" i="8"/>
  <c r="H85" i="8"/>
  <c r="D85" i="8"/>
  <c r="H84" i="8"/>
  <c r="D84" i="8"/>
  <c r="H83" i="8"/>
  <c r="D83" i="8"/>
  <c r="H82" i="8"/>
  <c r="D82" i="8"/>
  <c r="H81" i="8"/>
  <c r="D81" i="8"/>
  <c r="H80" i="8"/>
  <c r="D80" i="8"/>
  <c r="H79" i="8"/>
  <c r="D79" i="8"/>
  <c r="H78" i="8"/>
  <c r="D78" i="8"/>
  <c r="J77" i="8"/>
  <c r="G77" i="8"/>
  <c r="E77" i="8"/>
  <c r="C77" i="8"/>
  <c r="J76" i="8"/>
  <c r="G76" i="8"/>
  <c r="E76" i="8"/>
  <c r="C76" i="8"/>
  <c r="H75" i="8"/>
  <c r="D75" i="8"/>
  <c r="H74" i="8"/>
  <c r="D74" i="8"/>
  <c r="D73" i="8"/>
  <c r="C73" i="8"/>
  <c r="H73" i="8" s="1"/>
  <c r="H72" i="8"/>
  <c r="D72" i="8"/>
  <c r="H71" i="8"/>
  <c r="D71" i="8"/>
  <c r="H70" i="8"/>
  <c r="D70" i="8"/>
  <c r="H69" i="8"/>
  <c r="D69" i="8"/>
  <c r="H68" i="8"/>
  <c r="D68" i="8"/>
  <c r="H67" i="8"/>
  <c r="D67" i="8"/>
  <c r="H66" i="8"/>
  <c r="D66" i="8"/>
  <c r="J65" i="8"/>
  <c r="G65" i="8"/>
  <c r="E65" i="8"/>
  <c r="C65" i="8"/>
  <c r="J64" i="8"/>
  <c r="G64" i="8"/>
  <c r="E64" i="8"/>
  <c r="H63" i="8"/>
  <c r="D63" i="8"/>
  <c r="H62" i="8"/>
  <c r="D62" i="8"/>
  <c r="H61" i="8"/>
  <c r="D61" i="8"/>
  <c r="H60" i="8"/>
  <c r="D60" i="8"/>
  <c r="H59" i="8"/>
  <c r="D59" i="8"/>
  <c r="H58" i="8"/>
  <c r="D58" i="8"/>
  <c r="H57" i="8"/>
  <c r="D57" i="8"/>
  <c r="H56" i="8"/>
  <c r="D56" i="8"/>
  <c r="H55" i="8"/>
  <c r="D55" i="8"/>
  <c r="H54" i="8"/>
  <c r="D54" i="8"/>
  <c r="H53" i="8"/>
  <c r="D53" i="8"/>
  <c r="H52" i="8"/>
  <c r="D52" i="8"/>
  <c r="J51" i="8"/>
  <c r="G51" i="8"/>
  <c r="E51" i="8"/>
  <c r="C51" i="8"/>
  <c r="J50" i="8"/>
  <c r="G50" i="8"/>
  <c r="E50" i="8"/>
  <c r="C50" i="8"/>
  <c r="H49" i="8"/>
  <c r="D49" i="8"/>
  <c r="H48" i="8"/>
  <c r="D48" i="8"/>
  <c r="H47" i="8"/>
  <c r="D47" i="8"/>
  <c r="H46" i="8"/>
  <c r="D46" i="8"/>
  <c r="H45" i="8"/>
  <c r="D45" i="8"/>
  <c r="H44" i="8"/>
  <c r="D44" i="8"/>
  <c r="H43" i="8"/>
  <c r="D43" i="8"/>
  <c r="H42" i="8"/>
  <c r="D42" i="8"/>
  <c r="H41" i="8"/>
  <c r="D41" i="8"/>
  <c r="H40" i="8"/>
  <c r="D40" i="8"/>
  <c r="H39" i="8"/>
  <c r="D39" i="8"/>
  <c r="H38" i="8"/>
  <c r="D38" i="8"/>
  <c r="J37" i="8"/>
  <c r="D37" i="8" s="1"/>
  <c r="E37" i="8"/>
  <c r="C37" i="8"/>
  <c r="J36" i="8"/>
  <c r="G36" i="8"/>
  <c r="E36" i="8"/>
  <c r="C36" i="8"/>
  <c r="H35" i="8"/>
  <c r="D35" i="8"/>
  <c r="H34" i="8"/>
  <c r="D34" i="8"/>
  <c r="H33" i="8"/>
  <c r="D33" i="8"/>
  <c r="H32" i="8"/>
  <c r="D32" i="8"/>
  <c r="H31" i="8"/>
  <c r="D31" i="8"/>
  <c r="J30" i="8"/>
  <c r="G30" i="8"/>
  <c r="E30" i="8"/>
  <c r="C30" i="8"/>
  <c r="J29" i="8"/>
  <c r="G29" i="8"/>
  <c r="E29" i="8"/>
  <c r="C29" i="8"/>
  <c r="H28" i="8"/>
  <c r="D28" i="8"/>
  <c r="H27" i="8"/>
  <c r="D27" i="8"/>
  <c r="H26" i="8"/>
  <c r="D26" i="8"/>
  <c r="H25" i="8"/>
  <c r="D25" i="8"/>
  <c r="H24" i="8"/>
  <c r="D24" i="8"/>
  <c r="H23" i="8"/>
  <c r="D23" i="8"/>
  <c r="H22" i="8"/>
  <c r="D22" i="8"/>
  <c r="H21" i="8"/>
  <c r="D21" i="8"/>
  <c r="H20" i="8"/>
  <c r="D20" i="8"/>
  <c r="J19" i="8"/>
  <c r="G19" i="8"/>
  <c r="C19" i="8"/>
  <c r="J18" i="8"/>
  <c r="G18" i="8"/>
  <c r="E18" i="8"/>
  <c r="C18" i="8"/>
  <c r="H17" i="8"/>
  <c r="D17" i="8"/>
  <c r="H16" i="8"/>
  <c r="D16" i="8"/>
  <c r="H15" i="8"/>
  <c r="D15" i="8"/>
  <c r="H14" i="8"/>
  <c r="D14" i="8"/>
  <c r="H13" i="8"/>
  <c r="D13" i="8"/>
  <c r="H12" i="8"/>
  <c r="D12" i="8"/>
  <c r="H11" i="8"/>
  <c r="D11" i="8"/>
  <c r="H10" i="8"/>
  <c r="D10" i="8"/>
  <c r="H9" i="8"/>
  <c r="D9" i="8"/>
  <c r="J8" i="8"/>
  <c r="G8" i="8"/>
  <c r="E8" i="8"/>
  <c r="C8" i="8"/>
  <c r="J7" i="8"/>
  <c r="G7" i="8"/>
  <c r="E7" i="8"/>
  <c r="C7" i="8"/>
  <c r="H149" i="8" l="1"/>
  <c r="D7" i="8"/>
  <c r="D50" i="8"/>
  <c r="D51" i="8"/>
  <c r="H128" i="8"/>
  <c r="H76" i="8"/>
  <c r="H77" i="8"/>
  <c r="D87" i="8"/>
  <c r="D88" i="8"/>
  <c r="D18" i="8"/>
  <c r="J6" i="8"/>
  <c r="H50" i="8"/>
  <c r="D149" i="8"/>
  <c r="D29" i="8"/>
  <c r="H36" i="8"/>
  <c r="D64" i="8"/>
  <c r="D65" i="8"/>
  <c r="H18" i="8"/>
  <c r="H29" i="8"/>
  <c r="D101" i="8"/>
  <c r="D135" i="8"/>
  <c r="H30" i="8"/>
  <c r="H51" i="8"/>
  <c r="C64" i="8"/>
  <c r="H64" i="8" s="1"/>
  <c r="H65" i="8"/>
  <c r="H87" i="8"/>
  <c r="H88" i="8"/>
  <c r="H94" i="8"/>
  <c r="H102" i="8"/>
  <c r="D114" i="8"/>
  <c r="D115" i="8"/>
  <c r="H127" i="8"/>
  <c r="D128" i="8"/>
  <c r="H135" i="8"/>
  <c r="H19" i="8"/>
  <c r="D102" i="8"/>
  <c r="H114" i="8"/>
  <c r="H115" i="8"/>
  <c r="D134" i="8"/>
  <c r="C6" i="8"/>
  <c r="H37" i="8"/>
  <c r="D127" i="8"/>
  <c r="H134" i="8"/>
  <c r="E6" i="8"/>
  <c r="D8" i="8"/>
  <c r="D19" i="8"/>
  <c r="D30" i="8"/>
  <c r="D76" i="8"/>
  <c r="D93" i="8"/>
  <c r="H101" i="8"/>
  <c r="H8" i="8"/>
  <c r="H7" i="8"/>
  <c r="D36" i="8"/>
  <c r="D77" i="8"/>
  <c r="D94" i="8"/>
  <c r="H93" i="8"/>
  <c r="G6" i="8"/>
  <c r="D6" i="8" l="1"/>
  <c r="H6" i="8"/>
</calcChain>
</file>

<file path=xl/sharedStrings.xml><?xml version="1.0" encoding="utf-8"?>
<sst xmlns="http://schemas.openxmlformats.org/spreadsheetml/2006/main" count="185" uniqueCount="170">
  <si>
    <t>长沙县</t>
  </si>
  <si>
    <t>浏阳市</t>
  </si>
  <si>
    <t>湘潭县</t>
  </si>
  <si>
    <t>湘乡市</t>
  </si>
  <si>
    <t>韶山市</t>
  </si>
  <si>
    <t>衡阳县</t>
  </si>
  <si>
    <t>衡南县</t>
  </si>
  <si>
    <t>衡山县</t>
  </si>
  <si>
    <t>衡东县</t>
  </si>
  <si>
    <t>祁东县</t>
  </si>
  <si>
    <t>耒阳市</t>
  </si>
  <si>
    <t>常宁市</t>
  </si>
  <si>
    <t>云溪区</t>
  </si>
  <si>
    <t>君山区</t>
  </si>
  <si>
    <t>岳阳县</t>
  </si>
  <si>
    <t>华容县</t>
  </si>
  <si>
    <t>湘阴县</t>
  </si>
  <si>
    <t>平江县</t>
  </si>
  <si>
    <t>临湘市</t>
  </si>
  <si>
    <t>鼎城区</t>
  </si>
  <si>
    <t>安乡县</t>
  </si>
  <si>
    <t>资阳区</t>
  </si>
  <si>
    <t>赫山区</t>
  </si>
  <si>
    <t>桃江县</t>
  </si>
  <si>
    <t>安化县</t>
  </si>
  <si>
    <t>沅江市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</si>
  <si>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</si>
  <si>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</si>
  <si>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</si>
  <si>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</si>
  <si>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</si>
  <si>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</si>
  <si>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</si>
  <si>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</si>
  <si>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</si>
  <si>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</si>
  <si>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</si>
  <si>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零陵区</t>
  </si>
  <si>
    <t>冷水滩区</t>
  </si>
  <si>
    <t>祁阳县</t>
  </si>
  <si>
    <t>东安县</t>
  </si>
  <si>
    <t>双牌县</t>
  </si>
  <si>
    <t>江永县</t>
  </si>
  <si>
    <t>宁远县</t>
  </si>
  <si>
    <t>蓝山县</t>
  </si>
  <si>
    <t>新田县</t>
  </si>
  <si>
    <t>娄星区</t>
  </si>
  <si>
    <t>双峰县</t>
  </si>
  <si>
    <t>新化县</t>
  </si>
  <si>
    <t>冷水江市</t>
  </si>
  <si>
    <t>涟源市</t>
  </si>
  <si>
    <t xml:space="preserve"> 芙蓉区</t>
  </si>
  <si>
    <t xml:space="preserve"> 天心区</t>
  </si>
  <si>
    <t xml:space="preserve"> 岳麓区</t>
  </si>
  <si>
    <t xml:space="preserve"> 开福区</t>
  </si>
  <si>
    <t xml:space="preserve"> 雨花区</t>
  </si>
  <si>
    <t xml:space="preserve"> 荷塘区</t>
  </si>
  <si>
    <t xml:space="preserve"> 芦松区</t>
  </si>
  <si>
    <t xml:space="preserve"> 石峰区</t>
  </si>
  <si>
    <t xml:space="preserve"> 天元区</t>
  </si>
  <si>
    <t xml:space="preserve"> 攸  县</t>
  </si>
  <si>
    <t xml:space="preserve"> 茶陵县</t>
  </si>
  <si>
    <t xml:space="preserve"> 炎陵县</t>
  </si>
  <si>
    <t xml:space="preserve"> 醴陵市</t>
  </si>
  <si>
    <t>雨湖区</t>
  </si>
  <si>
    <t>岳塘区</t>
  </si>
  <si>
    <t>珠晖区</t>
  </si>
  <si>
    <t>雁峰区</t>
  </si>
  <si>
    <t>石鼓区</t>
  </si>
  <si>
    <t>蒸湘区</t>
  </si>
  <si>
    <t>南岳区</t>
  </si>
  <si>
    <t xml:space="preserve"> 双清区</t>
  </si>
  <si>
    <t xml:space="preserve"> 大祥区</t>
  </si>
  <si>
    <t xml:space="preserve"> 北塔区</t>
  </si>
  <si>
    <t xml:space="preserve"> 邵东县</t>
  </si>
  <si>
    <t xml:space="preserve"> 新邵县</t>
  </si>
  <si>
    <t xml:space="preserve"> 邵阳县</t>
  </si>
  <si>
    <t xml:space="preserve"> 隆回县</t>
  </si>
  <si>
    <t xml:space="preserve"> 洞口县</t>
  </si>
  <si>
    <t xml:space="preserve"> 绥宁县</t>
  </si>
  <si>
    <t xml:space="preserve"> 新宁县</t>
  </si>
  <si>
    <t xml:space="preserve"> 城步自治县</t>
  </si>
  <si>
    <t xml:space="preserve"> 武冈市</t>
  </si>
  <si>
    <t>岳阳楼区</t>
  </si>
  <si>
    <t>汩罗市</t>
  </si>
  <si>
    <t xml:space="preserve"> 永定区</t>
  </si>
  <si>
    <t xml:space="preserve"> 武陵源区</t>
  </si>
  <si>
    <t xml:space="preserve"> 慈利县</t>
  </si>
  <si>
    <t xml:space="preserve"> 桑植县</t>
  </si>
  <si>
    <t>南县</t>
  </si>
  <si>
    <t>道县</t>
  </si>
  <si>
    <t xml:space="preserve"> 鹤城区</t>
  </si>
  <si>
    <t xml:space="preserve"> 中方县</t>
  </si>
  <si>
    <t xml:space="preserve"> 沅陵县</t>
  </si>
  <si>
    <t xml:space="preserve"> 辰溪县</t>
  </si>
  <si>
    <t xml:space="preserve"> 溆浦县</t>
  </si>
  <si>
    <t xml:space="preserve"> 会同县</t>
  </si>
  <si>
    <t xml:space="preserve"> 洪江市</t>
  </si>
  <si>
    <t xml:space="preserve"> 吉首市</t>
  </si>
  <si>
    <t xml:space="preserve"> 泸溪县</t>
  </si>
  <si>
    <t xml:space="preserve"> 凤凰县</t>
  </si>
  <si>
    <t xml:space="preserve"> 花垣县</t>
  </si>
  <si>
    <t xml:space="preserve"> 保靖县</t>
  </si>
  <si>
    <t xml:space="preserve"> 古丈县</t>
  </si>
  <si>
    <t xml:space="preserve"> 永顺县</t>
  </si>
  <si>
    <t xml:space="preserve"> 龙山县</t>
  </si>
  <si>
    <t>长沙市小计</t>
  </si>
  <si>
    <r>
      <rPr>
        <b/>
        <sz val="11"/>
        <color theme="1"/>
        <rFont val="仿宋_GB2312"/>
        <family val="3"/>
        <charset val="134"/>
      </rPr>
      <t>市州</t>
    </r>
    <phoneticPr fontId="2" type="noConversion"/>
  </si>
  <si>
    <t>郴州市小计</t>
  </si>
  <si>
    <t>市本级及所辖区小计</t>
  </si>
  <si>
    <t>娄底市小计</t>
  </si>
  <si>
    <t>怀化市小计</t>
  </si>
  <si>
    <t>株洲市小计</t>
  </si>
  <si>
    <t>湘潭市小计</t>
  </si>
  <si>
    <t>衡阳市小计</t>
  </si>
  <si>
    <t>邵阳市小计</t>
  </si>
  <si>
    <t>岳阳市小计</t>
  </si>
  <si>
    <t>常德市小计</t>
  </si>
  <si>
    <t>张家界市小计</t>
  </si>
  <si>
    <t>益阳市小计</t>
  </si>
  <si>
    <t>永州市小计</t>
  </si>
  <si>
    <t>湘西州小计</t>
  </si>
  <si>
    <t>县市区</t>
    <phoneticPr fontId="2" type="noConversion"/>
  </si>
  <si>
    <t>望城区</t>
    <phoneticPr fontId="2" type="noConversion"/>
  </si>
  <si>
    <t>宁乡市</t>
    <phoneticPr fontId="2" type="noConversion"/>
  </si>
  <si>
    <t>武陵区</t>
    <phoneticPr fontId="2" type="noConversion"/>
  </si>
  <si>
    <t>市本级及所辖区小计</t>
    <phoneticPr fontId="3" type="noConversion"/>
  </si>
  <si>
    <t>市本级及所辖区小计</t>
    <phoneticPr fontId="2" type="noConversion"/>
  </si>
  <si>
    <t>合计</t>
    <phoneticPr fontId="2" type="noConversion"/>
  </si>
  <si>
    <t>水稻种植面积（万亩）</t>
    <phoneticPr fontId="2" type="noConversion"/>
  </si>
  <si>
    <t>补贴标准</t>
    <phoneticPr fontId="2" type="noConversion"/>
  </si>
  <si>
    <t>汉寿县</t>
    <phoneticPr fontId="2" type="noConversion"/>
  </si>
  <si>
    <t>临澧县</t>
    <phoneticPr fontId="2" type="noConversion"/>
  </si>
  <si>
    <t>澧县</t>
    <phoneticPr fontId="2" type="noConversion"/>
  </si>
  <si>
    <t>桃源县</t>
    <phoneticPr fontId="2" type="noConversion"/>
  </si>
  <si>
    <t>石门县</t>
    <phoneticPr fontId="2" type="noConversion"/>
  </si>
  <si>
    <t>津市市</t>
    <phoneticPr fontId="2" type="noConversion"/>
  </si>
  <si>
    <t xml:space="preserve"> 麻阳县</t>
    <phoneticPr fontId="2" type="noConversion"/>
  </si>
  <si>
    <t xml:space="preserve"> 新晃县</t>
    <phoneticPr fontId="2" type="noConversion"/>
  </si>
  <si>
    <t xml:space="preserve"> 芷江县</t>
    <phoneticPr fontId="2" type="noConversion"/>
  </si>
  <si>
    <t xml:space="preserve"> 靖州县</t>
    <phoneticPr fontId="2" type="noConversion"/>
  </si>
  <si>
    <t xml:space="preserve"> 通道县</t>
    <phoneticPr fontId="2" type="noConversion"/>
  </si>
  <si>
    <t>江华瑶族自治县</t>
    <phoneticPr fontId="2" type="noConversion"/>
  </si>
  <si>
    <t>洪江区</t>
    <phoneticPr fontId="2" type="noConversion"/>
  </si>
  <si>
    <t>额度</t>
    <phoneticPr fontId="2" type="noConversion"/>
  </si>
  <si>
    <t>总额</t>
    <phoneticPr fontId="2" type="noConversion"/>
  </si>
  <si>
    <t>湘潭市</t>
    <phoneticPr fontId="2" type="noConversion"/>
  </si>
  <si>
    <t>衡阳市</t>
    <phoneticPr fontId="2" type="noConversion"/>
  </si>
  <si>
    <t>邵阳市</t>
    <phoneticPr fontId="2" type="noConversion"/>
  </si>
  <si>
    <t>邵阳市</t>
    <phoneticPr fontId="2" type="noConversion"/>
  </si>
  <si>
    <t>常德市</t>
    <phoneticPr fontId="2" type="noConversion"/>
  </si>
  <si>
    <t>长沙市</t>
    <phoneticPr fontId="2" type="noConversion"/>
  </si>
  <si>
    <t>株洲市</t>
    <phoneticPr fontId="2" type="noConversion"/>
  </si>
  <si>
    <t>岳阳市</t>
    <phoneticPr fontId="2" type="noConversion"/>
  </si>
  <si>
    <t>张家界市</t>
    <phoneticPr fontId="2" type="noConversion"/>
  </si>
  <si>
    <t>益阳市</t>
    <phoneticPr fontId="2" type="noConversion"/>
  </si>
  <si>
    <t>永州市</t>
    <phoneticPr fontId="2" type="noConversion"/>
  </si>
  <si>
    <t>郴州市</t>
    <phoneticPr fontId="2" type="noConversion"/>
  </si>
  <si>
    <t>娄底市</t>
    <phoneticPr fontId="2" type="noConversion"/>
  </si>
  <si>
    <t>怀化市</t>
    <phoneticPr fontId="2" type="noConversion"/>
  </si>
  <si>
    <t>湘西土家族苗族自治州</t>
    <phoneticPr fontId="2" type="noConversion"/>
  </si>
  <si>
    <t>附件2：</t>
    <phoneticPr fontId="2" type="noConversion"/>
  </si>
  <si>
    <t>优质水稻种植部分</t>
    <phoneticPr fontId="2" type="noConversion"/>
  </si>
  <si>
    <t>普通水稻种植部分</t>
    <phoneticPr fontId="2" type="noConversion"/>
  </si>
  <si>
    <t>种植面积</t>
    <phoneticPr fontId="2" type="noConversion"/>
  </si>
  <si>
    <t>渌口区</t>
    <phoneticPr fontId="2" type="noConversion"/>
  </si>
  <si>
    <t>屈原区</t>
    <phoneticPr fontId="2" type="noConversion"/>
  </si>
  <si>
    <t>单位：万元</t>
    <phoneticPr fontId="2" type="noConversion"/>
  </si>
  <si>
    <t>湖南省2019年稻谷目标价格补贴资金明细表</t>
    <phoneticPr fontId="2" type="noConversion"/>
  </si>
  <si>
    <t>额度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</si>
</sst>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_);[Red]\(0.0\)"/>
    <numFmt numFmtId="178" formatCode="0_);[Red]\(0\)"/>
    <numFmt numFmtId="179" formatCode="0.0_ "/>
  </numFmts>
  <fonts count="18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仿宋_GB2312"/>
      <family val="3"/>
      <charset val="134"/>
    </font>
    <font>
      <b/>
      <sz val="11"/>
      <color theme="1"/>
      <name val="等线"/>
      <family val="2"/>
      <scheme val="minor"/>
    </font>
    <font>
      <b/>
      <sz val="18"/>
      <color theme="1"/>
      <name val="方正小标宋_GBK"/>
      <family val="4"/>
      <charset val="134"/>
    </font>
    <font>
      <sz val="14"/>
      <color theme="1"/>
      <name val="仿宋_GB2312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55">
    <xf numFmtId="0" fontId="0" fillId="0" borderId="0" xfId="0"/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3" fillId="0" borderId="1" xfId="1" applyNumberFormat="1" applyFont="1" applyFill="1" applyBorder="1" applyAlignment="1">
      <alignment horizontal="center" vertical="center" wrapText="1"/>
    </xf>
    <xf numFmtId="176" fontId="12" fillId="2" borderId="1" xfId="1" applyNumberFormat="1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176" fontId="14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3">
    <cellStyle name="0,0_x000d__x000a_NA_x000d__x000a_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abSelected="1" workbookViewId="0">
      <selection activeCell="N13" sqref="N13"/>
    </sheetView>
  </sheetViews>
  <sheetFormatPr defaultRowHeight="13.5"/>
  <cols>
    <col min="1" max="1" width="7.875" style="1" customWidth="1"/>
    <col min="2" max="2" width="13.625" style="5" customWidth="1"/>
    <col min="3" max="3" width="9.75" style="6" customWidth="1"/>
    <col min="4" max="4" width="10.875" style="6" customWidth="1"/>
    <col min="5" max="5" width="7.625" style="6" customWidth="1"/>
    <col min="6" max="6" width="6.5" style="6" bestFit="1" customWidth="1"/>
    <col min="7" max="7" width="9.5" style="25" bestFit="1" customWidth="1"/>
    <col min="8" max="8" width="8.375" style="25" customWidth="1"/>
    <col min="9" max="9" width="6.5" style="26" bestFit="1" customWidth="1"/>
    <col min="10" max="10" width="10.5" style="25" bestFit="1" customWidth="1"/>
    <col min="11" max="16384" width="9" style="2"/>
  </cols>
  <sheetData>
    <row r="1" spans="1:10" ht="24.75" customHeight="1">
      <c r="A1" s="51" t="s">
        <v>161</v>
      </c>
      <c r="B1" s="51"/>
      <c r="C1" s="52"/>
      <c r="D1" s="52"/>
      <c r="E1" s="52"/>
      <c r="F1" s="52"/>
      <c r="G1" s="53"/>
      <c r="H1" s="53"/>
      <c r="I1" s="53"/>
      <c r="J1" s="53"/>
    </row>
    <row r="2" spans="1:10" ht="25.5" customHeight="1">
      <c r="A2" s="46" t="s">
        <v>168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8.75" customHeight="1">
      <c r="A3" s="7"/>
      <c r="B3" s="7"/>
      <c r="C3" s="7"/>
      <c r="D3" s="7"/>
      <c r="E3" s="7"/>
      <c r="F3" s="7"/>
      <c r="G3" s="27"/>
      <c r="H3" s="27"/>
      <c r="I3" s="50" t="s">
        <v>167</v>
      </c>
      <c r="J3" s="50"/>
    </row>
    <row r="4" spans="1:10" s="1" customFormat="1" ht="21.75" customHeight="1">
      <c r="A4" s="54" t="s">
        <v>107</v>
      </c>
      <c r="B4" s="47" t="s">
        <v>122</v>
      </c>
      <c r="C4" s="48" t="s">
        <v>129</v>
      </c>
      <c r="D4" s="48" t="s">
        <v>145</v>
      </c>
      <c r="E4" s="48" t="s">
        <v>162</v>
      </c>
      <c r="F4" s="48"/>
      <c r="G4" s="48"/>
      <c r="H4" s="49" t="s">
        <v>163</v>
      </c>
      <c r="I4" s="49"/>
      <c r="J4" s="49"/>
    </row>
    <row r="5" spans="1:10" s="1" customFormat="1" ht="33" customHeight="1">
      <c r="A5" s="54"/>
      <c r="B5" s="47"/>
      <c r="C5" s="48"/>
      <c r="D5" s="48"/>
      <c r="E5" s="24" t="s">
        <v>164</v>
      </c>
      <c r="F5" s="24" t="s">
        <v>130</v>
      </c>
      <c r="G5" s="28" t="s">
        <v>144</v>
      </c>
      <c r="H5" s="28" t="s">
        <v>164</v>
      </c>
      <c r="I5" s="29" t="s">
        <v>130</v>
      </c>
      <c r="J5" s="28" t="s">
        <v>169</v>
      </c>
    </row>
    <row r="6" spans="1:10" s="1" customFormat="1" ht="21.75" customHeight="1">
      <c r="A6" s="8"/>
      <c r="B6" s="9" t="s">
        <v>128</v>
      </c>
      <c r="C6" s="8">
        <f>C7+C18+C29+C36+C50+C64+C76+C87+C93+C101+C114+C127+C134+C149</f>
        <v>6210.2749999999996</v>
      </c>
      <c r="D6" s="10">
        <f t="shared" ref="D6:D37" si="0">G6+J6</f>
        <v>178484</v>
      </c>
      <c r="E6" s="8">
        <f>E7+E18+E29+E36+E50+E64+E76+E87+E93+E101+E114+E127+E134+E149</f>
        <v>1109.9000000000001</v>
      </c>
      <c r="F6" s="11"/>
      <c r="G6" s="30">
        <f>G7+G18+G29+G36+G50+G64+G76+G87+G93+G101+G114+G127+G134+G149</f>
        <v>36957.400000000009</v>
      </c>
      <c r="H6" s="30">
        <f>H7+H18+H29+H36+H50+H64+H76+H87+H93+H101+H114+H127+H134+H149</f>
        <v>5100.3750000000018</v>
      </c>
      <c r="I6" s="31"/>
      <c r="J6" s="30">
        <f>J7+J18+J29+J36+J50+J64+J76+J87+J93+J101+J114+J127+J134+J149</f>
        <v>141526.59999999998</v>
      </c>
    </row>
    <row r="7" spans="1:10" s="1" customFormat="1" ht="20.25" customHeight="1">
      <c r="A7" s="45" t="s">
        <v>151</v>
      </c>
      <c r="B7" s="23" t="s">
        <v>106</v>
      </c>
      <c r="C7" s="12">
        <f>SUM(C9:C17)</f>
        <v>439.51010000000008</v>
      </c>
      <c r="D7" s="10">
        <f t="shared" si="0"/>
        <v>12639.04</v>
      </c>
      <c r="E7" s="12">
        <f>SUM(E9:E17)</f>
        <v>79.900000000000006</v>
      </c>
      <c r="F7" s="11"/>
      <c r="G7" s="10">
        <f>SUM(G9:G17)</f>
        <v>2660.5</v>
      </c>
      <c r="H7" s="10">
        <f>SUM(H9:H17)</f>
        <v>359.61010000000005</v>
      </c>
      <c r="I7" s="31"/>
      <c r="J7" s="10">
        <f>SUM(J9:J17)</f>
        <v>9978.5400000000009</v>
      </c>
    </row>
    <row r="8" spans="1:10" s="1" customFormat="1" ht="30" customHeight="1">
      <c r="A8" s="45"/>
      <c r="B8" s="23" t="s">
        <v>127</v>
      </c>
      <c r="C8" s="12">
        <f>SUM(C9:C15)</f>
        <v>187.6601</v>
      </c>
      <c r="D8" s="10">
        <f t="shared" si="0"/>
        <v>5417.5499999999993</v>
      </c>
      <c r="E8" s="8">
        <f>SUM(E9:E15)</f>
        <v>37.900000000000006</v>
      </c>
      <c r="F8" s="8"/>
      <c r="G8" s="30">
        <f>SUM(G9:G15)</f>
        <v>1261.98</v>
      </c>
      <c r="H8" s="30">
        <f>SUM(H9:H15)</f>
        <v>149.76010000000002</v>
      </c>
      <c r="I8" s="30"/>
      <c r="J8" s="30">
        <f>SUM(J9:J15)</f>
        <v>4155.57</v>
      </c>
    </row>
    <row r="9" spans="1:10" ht="25.5" customHeight="1">
      <c r="A9" s="45"/>
      <c r="B9" s="14" t="s">
        <v>51</v>
      </c>
      <c r="C9" s="11">
        <v>0</v>
      </c>
      <c r="D9" s="33">
        <f t="shared" si="0"/>
        <v>0</v>
      </c>
      <c r="E9" s="11">
        <v>0</v>
      </c>
      <c r="F9" s="11">
        <v>33.297907733829163</v>
      </c>
      <c r="G9" s="31">
        <v>0</v>
      </c>
      <c r="H9" s="31">
        <f t="shared" ref="H9:H17" si="1">C9-E9</f>
        <v>0</v>
      </c>
      <c r="I9" s="31">
        <v>27.748256444799999</v>
      </c>
      <c r="J9" s="31">
        <v>0</v>
      </c>
    </row>
    <row r="10" spans="1:10" ht="25.5" customHeight="1">
      <c r="A10" s="45"/>
      <c r="B10" s="14" t="s">
        <v>52</v>
      </c>
      <c r="C10" s="11">
        <v>1.6358000000000001</v>
      </c>
      <c r="D10" s="33">
        <f t="shared" si="0"/>
        <v>45.39</v>
      </c>
      <c r="E10" s="11">
        <v>0</v>
      </c>
      <c r="F10" s="11">
        <v>33.297907733829163</v>
      </c>
      <c r="G10" s="31">
        <v>0</v>
      </c>
      <c r="H10" s="31">
        <f t="shared" si="1"/>
        <v>1.6358000000000001</v>
      </c>
      <c r="I10" s="31">
        <v>27.748256444799999</v>
      </c>
      <c r="J10" s="31">
        <v>45.39</v>
      </c>
    </row>
    <row r="11" spans="1:10" ht="25.5" customHeight="1">
      <c r="A11" s="45"/>
      <c r="B11" s="14" t="s">
        <v>53</v>
      </c>
      <c r="C11" s="11">
        <v>12.6403</v>
      </c>
      <c r="D11" s="33">
        <f t="shared" si="0"/>
        <v>368.5</v>
      </c>
      <c r="E11" s="11">
        <v>3.2</v>
      </c>
      <c r="F11" s="11">
        <v>33.297907733829163</v>
      </c>
      <c r="G11" s="31">
        <v>106.55</v>
      </c>
      <c r="H11" s="31">
        <f t="shared" si="1"/>
        <v>9.4403000000000006</v>
      </c>
      <c r="I11" s="31">
        <v>27.748256444799999</v>
      </c>
      <c r="J11" s="31">
        <v>261.95</v>
      </c>
    </row>
    <row r="12" spans="1:10" ht="25.5" customHeight="1">
      <c r="A12" s="45"/>
      <c r="B12" s="14" t="s">
        <v>54</v>
      </c>
      <c r="C12" s="11">
        <v>3.1790000000000003</v>
      </c>
      <c r="D12" s="33">
        <f t="shared" si="0"/>
        <v>88.21</v>
      </c>
      <c r="E12" s="11">
        <v>0</v>
      </c>
      <c r="F12" s="11">
        <v>33.297907733829163</v>
      </c>
      <c r="G12" s="31">
        <v>0</v>
      </c>
      <c r="H12" s="31">
        <f t="shared" si="1"/>
        <v>3.1790000000000003</v>
      </c>
      <c r="I12" s="31">
        <v>27.748256444799999</v>
      </c>
      <c r="J12" s="31">
        <v>88.21</v>
      </c>
    </row>
    <row r="13" spans="1:10" s="3" customFormat="1" ht="25.5" customHeight="1">
      <c r="A13" s="45"/>
      <c r="B13" s="14" t="s">
        <v>55</v>
      </c>
      <c r="C13" s="16">
        <v>0.35000000000000003</v>
      </c>
      <c r="D13" s="33">
        <f t="shared" si="0"/>
        <v>9.7100000000000009</v>
      </c>
      <c r="E13" s="11">
        <v>0</v>
      </c>
      <c r="F13" s="11">
        <v>33.297907733829163</v>
      </c>
      <c r="G13" s="31">
        <v>0</v>
      </c>
      <c r="H13" s="31">
        <f t="shared" si="1"/>
        <v>0.35000000000000003</v>
      </c>
      <c r="I13" s="31">
        <v>27.748256444799999</v>
      </c>
      <c r="J13" s="31">
        <v>9.7100000000000009</v>
      </c>
    </row>
    <row r="14" spans="1:10" s="3" customFormat="1" ht="25.5" customHeight="1">
      <c r="A14" s="45"/>
      <c r="B14" s="14" t="s">
        <v>123</v>
      </c>
      <c r="C14" s="16">
        <v>70.674999999999997</v>
      </c>
      <c r="D14" s="33">
        <f t="shared" si="0"/>
        <v>2028.25</v>
      </c>
      <c r="E14" s="11">
        <v>12.1</v>
      </c>
      <c r="F14" s="11">
        <v>33.297907733829163</v>
      </c>
      <c r="G14" s="31">
        <v>402.9</v>
      </c>
      <c r="H14" s="31">
        <f t="shared" si="1"/>
        <v>58.574999999999996</v>
      </c>
      <c r="I14" s="31">
        <v>27.748256444799999</v>
      </c>
      <c r="J14" s="31">
        <v>1625.35</v>
      </c>
    </row>
    <row r="15" spans="1:10" s="3" customFormat="1" ht="25.5" customHeight="1">
      <c r="A15" s="45"/>
      <c r="B15" s="14" t="s">
        <v>0</v>
      </c>
      <c r="C15" s="16">
        <v>99.18</v>
      </c>
      <c r="D15" s="33">
        <f t="shared" si="0"/>
        <v>2877.49</v>
      </c>
      <c r="E15" s="11">
        <v>22.6</v>
      </c>
      <c r="F15" s="11">
        <v>33.297907733829163</v>
      </c>
      <c r="G15" s="31">
        <v>752.53</v>
      </c>
      <c r="H15" s="31">
        <f t="shared" si="1"/>
        <v>76.580000000000013</v>
      </c>
      <c r="I15" s="31">
        <v>27.748256444799999</v>
      </c>
      <c r="J15" s="31">
        <v>2124.96</v>
      </c>
    </row>
    <row r="16" spans="1:10" s="3" customFormat="1" ht="25.5" customHeight="1">
      <c r="A16" s="45"/>
      <c r="B16" s="14" t="s">
        <v>124</v>
      </c>
      <c r="C16" s="16">
        <v>106.02000000000001</v>
      </c>
      <c r="D16" s="33">
        <f t="shared" si="0"/>
        <v>3085.61</v>
      </c>
      <c r="E16" s="11">
        <v>25.9</v>
      </c>
      <c r="F16" s="11">
        <v>33.297907733829163</v>
      </c>
      <c r="G16" s="31">
        <v>862.42</v>
      </c>
      <c r="H16" s="31">
        <f t="shared" si="1"/>
        <v>80.12</v>
      </c>
      <c r="I16" s="31">
        <v>27.748256444799999</v>
      </c>
      <c r="J16" s="31">
        <v>2223.19</v>
      </c>
    </row>
    <row r="17" spans="1:10" s="3" customFormat="1" ht="25.5" customHeight="1">
      <c r="A17" s="45"/>
      <c r="B17" s="14" t="s">
        <v>1</v>
      </c>
      <c r="C17" s="16">
        <v>145.83000000000001</v>
      </c>
      <c r="D17" s="33">
        <f t="shared" si="0"/>
        <v>4135.88</v>
      </c>
      <c r="E17" s="11">
        <v>16.100000000000001</v>
      </c>
      <c r="F17" s="11">
        <v>33.297907733829163</v>
      </c>
      <c r="G17" s="31">
        <v>536.1</v>
      </c>
      <c r="H17" s="31">
        <f t="shared" si="1"/>
        <v>129.73000000000002</v>
      </c>
      <c r="I17" s="31">
        <v>27.748256444799999</v>
      </c>
      <c r="J17" s="31">
        <v>3599.78</v>
      </c>
    </row>
    <row r="18" spans="1:10" s="4" customFormat="1" ht="27" customHeight="1">
      <c r="A18" s="38" t="s">
        <v>152</v>
      </c>
      <c r="B18" s="17" t="s">
        <v>112</v>
      </c>
      <c r="C18" s="18">
        <f>SUM(C20:C28)</f>
        <v>333.59000000000003</v>
      </c>
      <c r="D18" s="10">
        <f t="shared" si="0"/>
        <v>9547.3299999999981</v>
      </c>
      <c r="E18" s="18">
        <f>SUM(E20:E28)</f>
        <v>52.4</v>
      </c>
      <c r="F18" s="11"/>
      <c r="G18" s="30">
        <f>SUM(G20:G28)</f>
        <v>1744.81</v>
      </c>
      <c r="H18" s="30">
        <f>SUM(H20:H28)</f>
        <v>281.19000000000005</v>
      </c>
      <c r="I18" s="31"/>
      <c r="J18" s="30">
        <f>SUM(J20:J28)</f>
        <v>7802.5199999999986</v>
      </c>
    </row>
    <row r="19" spans="1:10" s="4" customFormat="1" ht="27.75" customHeight="1">
      <c r="A19" s="39"/>
      <c r="B19" s="17" t="s">
        <v>127</v>
      </c>
      <c r="C19" s="18">
        <f>SUM(C20:C23)</f>
        <v>35.407299999999999</v>
      </c>
      <c r="D19" s="10">
        <f t="shared" si="0"/>
        <v>982.48</v>
      </c>
      <c r="E19" s="8">
        <v>0</v>
      </c>
      <c r="F19" s="8"/>
      <c r="G19" s="30">
        <f>SUM(G20:G23)</f>
        <v>0</v>
      </c>
      <c r="H19" s="30">
        <f>SUM(H20:H23)</f>
        <v>35.407299999999999</v>
      </c>
      <c r="I19" s="30"/>
      <c r="J19" s="30">
        <f>SUM(J20:J23)</f>
        <v>982.48</v>
      </c>
    </row>
    <row r="20" spans="1:10" s="3" customFormat="1" ht="27" customHeight="1">
      <c r="A20" s="39"/>
      <c r="B20" s="14" t="s">
        <v>56</v>
      </c>
      <c r="C20" s="16">
        <v>6.3000000000000007</v>
      </c>
      <c r="D20" s="33">
        <f t="shared" si="0"/>
        <v>174.81</v>
      </c>
      <c r="E20" s="11">
        <v>0</v>
      </c>
      <c r="F20" s="11">
        <v>33.297907733829163</v>
      </c>
      <c r="G20" s="31">
        <v>0</v>
      </c>
      <c r="H20" s="31">
        <f t="shared" ref="H20:H28" si="2">C20-E20</f>
        <v>6.3000000000000007</v>
      </c>
      <c r="I20" s="31">
        <v>27.748256444799999</v>
      </c>
      <c r="J20" s="31">
        <v>174.81</v>
      </c>
    </row>
    <row r="21" spans="1:10" s="3" customFormat="1" ht="27" customHeight="1">
      <c r="A21" s="39"/>
      <c r="B21" s="14" t="s">
        <v>57</v>
      </c>
      <c r="C21" s="16">
        <v>6.5632999999999999</v>
      </c>
      <c r="D21" s="33">
        <f t="shared" si="0"/>
        <v>182.12</v>
      </c>
      <c r="E21" s="11">
        <v>0</v>
      </c>
      <c r="F21" s="11">
        <v>33.297907733829163</v>
      </c>
      <c r="G21" s="31">
        <v>0</v>
      </c>
      <c r="H21" s="31">
        <f t="shared" si="2"/>
        <v>6.5632999999999999</v>
      </c>
      <c r="I21" s="31">
        <v>27.748256444799999</v>
      </c>
      <c r="J21" s="31">
        <v>182.12</v>
      </c>
    </row>
    <row r="22" spans="1:10" s="3" customFormat="1" ht="27" customHeight="1">
      <c r="A22" s="39"/>
      <c r="B22" s="14" t="s">
        <v>58</v>
      </c>
      <c r="C22" s="16">
        <v>5.1565000000000003</v>
      </c>
      <c r="D22" s="33">
        <f t="shared" si="0"/>
        <v>143.08000000000001</v>
      </c>
      <c r="E22" s="11">
        <v>0</v>
      </c>
      <c r="F22" s="11">
        <v>33.297907733829163</v>
      </c>
      <c r="G22" s="31">
        <v>0</v>
      </c>
      <c r="H22" s="31">
        <f t="shared" si="2"/>
        <v>5.1565000000000003</v>
      </c>
      <c r="I22" s="31">
        <v>27.748256444799999</v>
      </c>
      <c r="J22" s="31">
        <v>143.08000000000001</v>
      </c>
    </row>
    <row r="23" spans="1:10" s="3" customFormat="1" ht="27" customHeight="1">
      <c r="A23" s="39"/>
      <c r="B23" s="14" t="s">
        <v>59</v>
      </c>
      <c r="C23" s="16">
        <v>17.387499999999999</v>
      </c>
      <c r="D23" s="33">
        <f t="shared" si="0"/>
        <v>482.47</v>
      </c>
      <c r="E23" s="11">
        <v>0</v>
      </c>
      <c r="F23" s="11">
        <v>33.297907733829163</v>
      </c>
      <c r="G23" s="31">
        <v>0</v>
      </c>
      <c r="H23" s="31">
        <f t="shared" si="2"/>
        <v>17.387499999999999</v>
      </c>
      <c r="I23" s="31">
        <v>27.748256444799999</v>
      </c>
      <c r="J23" s="31">
        <v>482.47</v>
      </c>
    </row>
    <row r="24" spans="1:10" s="3" customFormat="1" ht="27" customHeight="1">
      <c r="A24" s="39"/>
      <c r="B24" s="14" t="s">
        <v>165</v>
      </c>
      <c r="C24" s="16">
        <v>43.837499999999999</v>
      </c>
      <c r="D24" s="33">
        <f t="shared" si="0"/>
        <v>1251.94</v>
      </c>
      <c r="E24" s="11">
        <v>6.4</v>
      </c>
      <c r="F24" s="11">
        <v>33.297907733829163</v>
      </c>
      <c r="G24" s="31">
        <v>213.11</v>
      </c>
      <c r="H24" s="31">
        <f t="shared" si="2"/>
        <v>37.4375</v>
      </c>
      <c r="I24" s="31">
        <v>27.748256444799999</v>
      </c>
      <c r="J24" s="31">
        <v>1038.83</v>
      </c>
    </row>
    <row r="25" spans="1:10" s="3" customFormat="1" ht="27" customHeight="1">
      <c r="A25" s="39"/>
      <c r="B25" s="14" t="s">
        <v>60</v>
      </c>
      <c r="C25" s="16">
        <v>86.42710000000001</v>
      </c>
      <c r="D25" s="33">
        <f t="shared" si="0"/>
        <v>2482.56</v>
      </c>
      <c r="E25" s="11">
        <v>15.2</v>
      </c>
      <c r="F25" s="11">
        <v>33.297907733829163</v>
      </c>
      <c r="G25" s="31">
        <v>506.13</v>
      </c>
      <c r="H25" s="31">
        <f t="shared" si="2"/>
        <v>71.227100000000007</v>
      </c>
      <c r="I25" s="31">
        <v>27.748256444799999</v>
      </c>
      <c r="J25" s="31">
        <v>1976.43</v>
      </c>
    </row>
    <row r="26" spans="1:10" s="3" customFormat="1" ht="27" customHeight="1">
      <c r="A26" s="39"/>
      <c r="B26" s="14" t="s">
        <v>61</v>
      </c>
      <c r="C26" s="16">
        <v>58.554000000000002</v>
      </c>
      <c r="D26" s="33">
        <f t="shared" si="0"/>
        <v>1678.6</v>
      </c>
      <c r="E26" s="11">
        <v>9.6999999999999993</v>
      </c>
      <c r="F26" s="11">
        <v>33.297907733829163</v>
      </c>
      <c r="G26" s="31">
        <v>322.99</v>
      </c>
      <c r="H26" s="31">
        <f t="shared" si="2"/>
        <v>48.853999999999999</v>
      </c>
      <c r="I26" s="31">
        <v>27.748256444799999</v>
      </c>
      <c r="J26" s="31">
        <v>1355.61</v>
      </c>
    </row>
    <row r="27" spans="1:10" s="3" customFormat="1" ht="27" customHeight="1">
      <c r="A27" s="39"/>
      <c r="B27" s="14" t="s">
        <v>62</v>
      </c>
      <c r="C27" s="16">
        <v>14.5471</v>
      </c>
      <c r="D27" s="33">
        <f t="shared" si="0"/>
        <v>426.96000000000004</v>
      </c>
      <c r="E27" s="11">
        <v>4.2</v>
      </c>
      <c r="F27" s="11">
        <v>33.297907733829163</v>
      </c>
      <c r="G27" s="31">
        <v>139.85</v>
      </c>
      <c r="H27" s="31">
        <f t="shared" si="2"/>
        <v>10.347100000000001</v>
      </c>
      <c r="I27" s="31">
        <v>27.748256444799999</v>
      </c>
      <c r="J27" s="31">
        <v>287.11</v>
      </c>
    </row>
    <row r="28" spans="1:10" s="3" customFormat="1" ht="27" customHeight="1">
      <c r="A28" s="40"/>
      <c r="B28" s="14" t="s">
        <v>63</v>
      </c>
      <c r="C28" s="16">
        <v>94.817000000000007</v>
      </c>
      <c r="D28" s="33">
        <f t="shared" si="0"/>
        <v>2724.79</v>
      </c>
      <c r="E28" s="11">
        <v>16.899999999999999</v>
      </c>
      <c r="F28" s="11">
        <v>33.297907733829163</v>
      </c>
      <c r="G28" s="31">
        <v>562.73</v>
      </c>
      <c r="H28" s="31">
        <f t="shared" si="2"/>
        <v>77.917000000000002</v>
      </c>
      <c r="I28" s="31">
        <v>27.748256444799999</v>
      </c>
      <c r="J28" s="31">
        <v>2162.06</v>
      </c>
    </row>
    <row r="29" spans="1:10" s="4" customFormat="1" ht="27.75" customHeight="1">
      <c r="A29" s="41" t="s">
        <v>146</v>
      </c>
      <c r="B29" s="17" t="s">
        <v>113</v>
      </c>
      <c r="C29" s="18">
        <f>C31+C32+C33+C34+C35</f>
        <v>267.27660000000003</v>
      </c>
      <c r="D29" s="10">
        <f t="shared" si="0"/>
        <v>7651.2</v>
      </c>
      <c r="E29" s="18">
        <f>E31+E32+E33+E34+E35</f>
        <v>42.3</v>
      </c>
      <c r="F29" s="11"/>
      <c r="G29" s="30">
        <f>G31+G32+G33+G34+G35</f>
        <v>1408.5</v>
      </c>
      <c r="H29" s="30">
        <f>H31+H32+H33+H34+H35</f>
        <v>224.97660000000002</v>
      </c>
      <c r="I29" s="31"/>
      <c r="J29" s="30">
        <f>J31+J32+J33+J34+J35</f>
        <v>6242.7</v>
      </c>
    </row>
    <row r="30" spans="1:10" s="4" customFormat="1" ht="27.75" customHeight="1">
      <c r="A30" s="41"/>
      <c r="B30" s="17" t="s">
        <v>109</v>
      </c>
      <c r="C30" s="18">
        <f>C31+C32</f>
        <v>29.249600000000001</v>
      </c>
      <c r="D30" s="10">
        <f t="shared" si="0"/>
        <v>834.37</v>
      </c>
      <c r="E30" s="8">
        <f>SUM(E31:E32)</f>
        <v>4.0999999999999996</v>
      </c>
      <c r="F30" s="8"/>
      <c r="G30" s="8">
        <f>SUM(G31:G32)</f>
        <v>136.52000000000001</v>
      </c>
      <c r="H30" s="30">
        <f t="shared" ref="H30:H61" si="3">C30-E30</f>
        <v>25.1496</v>
      </c>
      <c r="I30" s="30"/>
      <c r="J30" s="30">
        <f>SUM(J31:J32)</f>
        <v>697.85</v>
      </c>
    </row>
    <row r="31" spans="1:10" s="3" customFormat="1" ht="27.75" customHeight="1">
      <c r="A31" s="41"/>
      <c r="B31" s="14" t="s">
        <v>64</v>
      </c>
      <c r="C31" s="16">
        <v>27.557500000000001</v>
      </c>
      <c r="D31" s="33">
        <f t="shared" si="0"/>
        <v>787.42</v>
      </c>
      <c r="E31" s="34">
        <v>4.0999999999999996</v>
      </c>
      <c r="F31" s="11">
        <v>33.297907733829163</v>
      </c>
      <c r="G31" s="31">
        <v>136.52000000000001</v>
      </c>
      <c r="H31" s="31">
        <f t="shared" si="3"/>
        <v>23.457500000000003</v>
      </c>
      <c r="I31" s="31">
        <v>27.748256444799999</v>
      </c>
      <c r="J31" s="31">
        <v>650.9</v>
      </c>
    </row>
    <row r="32" spans="1:10" s="3" customFormat="1" ht="27.75" customHeight="1">
      <c r="A32" s="41"/>
      <c r="B32" s="14" t="s">
        <v>65</v>
      </c>
      <c r="C32" s="16">
        <v>1.6921000000000002</v>
      </c>
      <c r="D32" s="33">
        <f t="shared" si="0"/>
        <v>46.95</v>
      </c>
      <c r="E32" s="11">
        <v>0</v>
      </c>
      <c r="F32" s="11">
        <v>33.297907733829163</v>
      </c>
      <c r="G32" s="31">
        <v>0</v>
      </c>
      <c r="H32" s="31">
        <f t="shared" si="3"/>
        <v>1.6921000000000002</v>
      </c>
      <c r="I32" s="31">
        <v>27.748256444799999</v>
      </c>
      <c r="J32" s="31">
        <v>46.95</v>
      </c>
    </row>
    <row r="33" spans="1:10" s="3" customFormat="1" ht="27.75" customHeight="1">
      <c r="A33" s="41"/>
      <c r="B33" s="14" t="s">
        <v>2</v>
      </c>
      <c r="C33" s="16">
        <v>125.09</v>
      </c>
      <c r="D33" s="33">
        <f t="shared" si="0"/>
        <v>3587.02</v>
      </c>
      <c r="E33" s="34">
        <v>20.9</v>
      </c>
      <c r="F33" s="11">
        <v>33.297907733829163</v>
      </c>
      <c r="G33" s="31">
        <v>695.93</v>
      </c>
      <c r="H33" s="31">
        <f t="shared" si="3"/>
        <v>104.19</v>
      </c>
      <c r="I33" s="31">
        <v>27.748256444799999</v>
      </c>
      <c r="J33" s="31">
        <v>2891.09</v>
      </c>
    </row>
    <row r="34" spans="1:10" s="3" customFormat="1" ht="27.75" customHeight="1">
      <c r="A34" s="41"/>
      <c r="B34" s="14" t="s">
        <v>3</v>
      </c>
      <c r="C34" s="16">
        <v>104.827</v>
      </c>
      <c r="D34" s="33">
        <f t="shared" si="0"/>
        <v>3004.7699999999995</v>
      </c>
      <c r="E34" s="34">
        <v>17.3</v>
      </c>
      <c r="F34" s="11">
        <v>33.297907733829163</v>
      </c>
      <c r="G34" s="31">
        <v>576.04999999999995</v>
      </c>
      <c r="H34" s="31">
        <f t="shared" si="3"/>
        <v>87.527000000000001</v>
      </c>
      <c r="I34" s="31">
        <v>27.748256444799999</v>
      </c>
      <c r="J34" s="31">
        <v>2428.7199999999998</v>
      </c>
    </row>
    <row r="35" spans="1:10" s="3" customFormat="1" ht="27.75" customHeight="1">
      <c r="A35" s="41"/>
      <c r="B35" s="14" t="s">
        <v>4</v>
      </c>
      <c r="C35" s="16">
        <v>8.1100000000000012</v>
      </c>
      <c r="D35" s="33">
        <f t="shared" si="0"/>
        <v>225.04</v>
      </c>
      <c r="E35" s="11">
        <v>0</v>
      </c>
      <c r="F35" s="11">
        <v>33.297907733829163</v>
      </c>
      <c r="G35" s="31">
        <v>0</v>
      </c>
      <c r="H35" s="31">
        <f t="shared" si="3"/>
        <v>8.1100000000000012</v>
      </c>
      <c r="I35" s="31">
        <v>27.748256444799999</v>
      </c>
      <c r="J35" s="31">
        <v>225.04</v>
      </c>
    </row>
    <row r="36" spans="1:10" s="4" customFormat="1" ht="26.25" customHeight="1">
      <c r="A36" s="38" t="s">
        <v>147</v>
      </c>
      <c r="B36" s="17" t="s">
        <v>114</v>
      </c>
      <c r="C36" s="18">
        <f>SUM(C38:C38:C49)</f>
        <v>709.42699999999991</v>
      </c>
      <c r="D36" s="10">
        <f t="shared" si="0"/>
        <v>20218.129999999997</v>
      </c>
      <c r="E36" s="18">
        <f>SUM(E38:E49)</f>
        <v>95.999999999999986</v>
      </c>
      <c r="F36" s="8"/>
      <c r="G36" s="30">
        <f>SUM(G38:G49)</f>
        <v>3196.6</v>
      </c>
      <c r="H36" s="30">
        <f t="shared" si="3"/>
        <v>613.42699999999991</v>
      </c>
      <c r="I36" s="30"/>
      <c r="J36" s="30">
        <f>SUM(J38:J49)</f>
        <v>17021.53</v>
      </c>
    </row>
    <row r="37" spans="1:10" s="4" customFormat="1" ht="31.5" customHeight="1">
      <c r="A37" s="39"/>
      <c r="B37" s="17" t="s">
        <v>109</v>
      </c>
      <c r="C37" s="18">
        <f>SUM(C38:C42)</f>
        <v>20.593399999999999</v>
      </c>
      <c r="D37" s="10">
        <f t="shared" si="0"/>
        <v>571.42999999999995</v>
      </c>
      <c r="E37" s="8">
        <f>SUM(E38:E42)</f>
        <v>0</v>
      </c>
      <c r="F37" s="8"/>
      <c r="G37" s="30">
        <v>0</v>
      </c>
      <c r="H37" s="30">
        <f t="shared" si="3"/>
        <v>20.593399999999999</v>
      </c>
      <c r="I37" s="30"/>
      <c r="J37" s="30">
        <f>SUM(J38:J42)</f>
        <v>571.42999999999995</v>
      </c>
    </row>
    <row r="38" spans="1:10" s="3" customFormat="1" ht="23.25" customHeight="1">
      <c r="A38" s="39"/>
      <c r="B38" s="14" t="s">
        <v>66</v>
      </c>
      <c r="C38" s="16">
        <v>7.0020000000000007</v>
      </c>
      <c r="D38" s="33">
        <f t="shared" ref="D38:D69" si="4">G38+J38</f>
        <v>194.29</v>
      </c>
      <c r="E38" s="16">
        <v>0</v>
      </c>
      <c r="F38" s="11">
        <v>33.297907733829163</v>
      </c>
      <c r="G38" s="31">
        <v>0</v>
      </c>
      <c r="H38" s="31">
        <f t="shared" si="3"/>
        <v>7.0020000000000007</v>
      </c>
      <c r="I38" s="31">
        <v>27.748256444799999</v>
      </c>
      <c r="J38" s="31">
        <v>194.29</v>
      </c>
    </row>
    <row r="39" spans="1:10" s="3" customFormat="1" ht="23.25" customHeight="1">
      <c r="A39" s="39"/>
      <c r="B39" s="14" t="s">
        <v>67</v>
      </c>
      <c r="C39" s="16">
        <v>1.8965000000000001</v>
      </c>
      <c r="D39" s="33">
        <f t="shared" si="4"/>
        <v>52.62</v>
      </c>
      <c r="E39" s="16">
        <v>0</v>
      </c>
      <c r="F39" s="11">
        <v>33.297907733829163</v>
      </c>
      <c r="G39" s="31">
        <v>0</v>
      </c>
      <c r="H39" s="31">
        <f t="shared" si="3"/>
        <v>1.8965000000000001</v>
      </c>
      <c r="I39" s="31">
        <v>27.748256444799999</v>
      </c>
      <c r="J39" s="31">
        <v>52.62</v>
      </c>
    </row>
    <row r="40" spans="1:10" s="3" customFormat="1" ht="23.25" customHeight="1">
      <c r="A40" s="39"/>
      <c r="B40" s="14" t="s">
        <v>68</v>
      </c>
      <c r="C40" s="16">
        <v>5.0579000000000001</v>
      </c>
      <c r="D40" s="33">
        <f t="shared" si="4"/>
        <v>140.35</v>
      </c>
      <c r="E40" s="16">
        <v>0</v>
      </c>
      <c r="F40" s="11">
        <v>33.297907733829163</v>
      </c>
      <c r="G40" s="31">
        <v>0</v>
      </c>
      <c r="H40" s="31">
        <f t="shared" si="3"/>
        <v>5.0579000000000001</v>
      </c>
      <c r="I40" s="31">
        <v>27.748256444799999</v>
      </c>
      <c r="J40" s="31">
        <v>140.35</v>
      </c>
    </row>
    <row r="41" spans="1:10" s="3" customFormat="1" ht="23.25" customHeight="1">
      <c r="A41" s="39"/>
      <c r="B41" s="14" t="s">
        <v>69</v>
      </c>
      <c r="C41" s="16">
        <v>3.5590000000000002</v>
      </c>
      <c r="D41" s="33">
        <f t="shared" si="4"/>
        <v>98.76</v>
      </c>
      <c r="E41" s="16">
        <v>0</v>
      </c>
      <c r="F41" s="11">
        <v>33.297907733829163</v>
      </c>
      <c r="G41" s="31">
        <v>0</v>
      </c>
      <c r="H41" s="31">
        <f t="shared" si="3"/>
        <v>3.5590000000000002</v>
      </c>
      <c r="I41" s="31">
        <v>27.748256444799999</v>
      </c>
      <c r="J41" s="31">
        <v>98.76</v>
      </c>
    </row>
    <row r="42" spans="1:10" s="3" customFormat="1" ht="23.25" customHeight="1">
      <c r="A42" s="39"/>
      <c r="B42" s="14" t="s">
        <v>70</v>
      </c>
      <c r="C42" s="16">
        <v>3.0780000000000003</v>
      </c>
      <c r="D42" s="33">
        <f t="shared" si="4"/>
        <v>85.41</v>
      </c>
      <c r="E42" s="16">
        <v>0</v>
      </c>
      <c r="F42" s="11">
        <v>33.297907733829163</v>
      </c>
      <c r="G42" s="31">
        <v>0</v>
      </c>
      <c r="H42" s="31">
        <f t="shared" si="3"/>
        <v>3.0780000000000003</v>
      </c>
      <c r="I42" s="31">
        <v>27.748256444799999</v>
      </c>
      <c r="J42" s="31">
        <v>85.41</v>
      </c>
    </row>
    <row r="43" spans="1:10" s="3" customFormat="1" ht="23.25" customHeight="1">
      <c r="A43" s="39"/>
      <c r="B43" s="14" t="s">
        <v>5</v>
      </c>
      <c r="C43" s="16">
        <v>129.80850000000001</v>
      </c>
      <c r="D43" s="33">
        <f t="shared" si="4"/>
        <v>3733.49</v>
      </c>
      <c r="E43" s="34">
        <v>23.7</v>
      </c>
      <c r="F43" s="11">
        <v>33.297907733829163</v>
      </c>
      <c r="G43" s="31">
        <v>789.16</v>
      </c>
      <c r="H43" s="31">
        <f t="shared" si="3"/>
        <v>106.10850000000001</v>
      </c>
      <c r="I43" s="31">
        <v>27.748256444799999</v>
      </c>
      <c r="J43" s="31">
        <v>2944.33</v>
      </c>
    </row>
    <row r="44" spans="1:10" s="3" customFormat="1" ht="23.25" customHeight="1">
      <c r="A44" s="39"/>
      <c r="B44" s="14" t="s">
        <v>6</v>
      </c>
      <c r="C44" s="16">
        <v>133.2544</v>
      </c>
      <c r="D44" s="33">
        <f t="shared" si="4"/>
        <v>3768.61</v>
      </c>
      <c r="E44" s="34">
        <v>12.8</v>
      </c>
      <c r="F44" s="11">
        <v>33.297907733829163</v>
      </c>
      <c r="G44" s="31">
        <v>426.21</v>
      </c>
      <c r="H44" s="31">
        <f t="shared" si="3"/>
        <v>120.45440000000001</v>
      </c>
      <c r="I44" s="31">
        <v>27.748256444799999</v>
      </c>
      <c r="J44" s="31">
        <v>3342.4</v>
      </c>
    </row>
    <row r="45" spans="1:10" s="3" customFormat="1" ht="23.25" customHeight="1">
      <c r="A45" s="39"/>
      <c r="B45" s="14" t="s">
        <v>7</v>
      </c>
      <c r="C45" s="16">
        <v>45.326900000000002</v>
      </c>
      <c r="D45" s="33">
        <f t="shared" si="4"/>
        <v>1319.35</v>
      </c>
      <c r="E45" s="34">
        <v>11.1</v>
      </c>
      <c r="F45" s="11">
        <v>33.297907733829163</v>
      </c>
      <c r="G45" s="31">
        <v>369.61</v>
      </c>
      <c r="H45" s="31">
        <f t="shared" si="3"/>
        <v>34.226900000000001</v>
      </c>
      <c r="I45" s="31">
        <v>27.748256444799999</v>
      </c>
      <c r="J45" s="31">
        <v>949.74</v>
      </c>
    </row>
    <row r="46" spans="1:10" s="3" customFormat="1" ht="23.25" customHeight="1">
      <c r="A46" s="39"/>
      <c r="B46" s="14" t="s">
        <v>8</v>
      </c>
      <c r="C46" s="16">
        <v>86.647900000000007</v>
      </c>
      <c r="D46" s="33">
        <f t="shared" si="4"/>
        <v>2480.36</v>
      </c>
      <c r="E46" s="34">
        <v>13.7</v>
      </c>
      <c r="F46" s="11">
        <v>33.297907733829163</v>
      </c>
      <c r="G46" s="31">
        <v>456.18</v>
      </c>
      <c r="H46" s="31">
        <f t="shared" si="3"/>
        <v>72.947900000000004</v>
      </c>
      <c r="I46" s="31">
        <v>27.748256444799999</v>
      </c>
      <c r="J46" s="31">
        <v>2024.18</v>
      </c>
    </row>
    <row r="47" spans="1:10" s="3" customFormat="1" ht="23.25" customHeight="1">
      <c r="A47" s="39"/>
      <c r="B47" s="14" t="s">
        <v>9</v>
      </c>
      <c r="C47" s="16">
        <v>95.068200000000004</v>
      </c>
      <c r="D47" s="33">
        <f t="shared" si="4"/>
        <v>2699.58</v>
      </c>
      <c r="E47" s="34">
        <v>11.1</v>
      </c>
      <c r="F47" s="11">
        <v>33.297907733829163</v>
      </c>
      <c r="G47" s="31">
        <v>369.61</v>
      </c>
      <c r="H47" s="31">
        <f t="shared" si="3"/>
        <v>83.96820000000001</v>
      </c>
      <c r="I47" s="31">
        <v>27.748256444799999</v>
      </c>
      <c r="J47" s="31">
        <v>2329.9699999999998</v>
      </c>
    </row>
    <row r="48" spans="1:10" s="3" customFormat="1" ht="23.25" customHeight="1">
      <c r="A48" s="39"/>
      <c r="B48" s="14" t="s">
        <v>10</v>
      </c>
      <c r="C48" s="16">
        <v>108.93400000000001</v>
      </c>
      <c r="D48" s="33">
        <f t="shared" si="4"/>
        <v>3103.75</v>
      </c>
      <c r="E48" s="34">
        <v>14.6</v>
      </c>
      <c r="F48" s="11">
        <v>33.297907733829163</v>
      </c>
      <c r="G48" s="31">
        <v>486.15</v>
      </c>
      <c r="H48" s="31">
        <f t="shared" si="3"/>
        <v>94.334000000000017</v>
      </c>
      <c r="I48" s="31">
        <v>27.748256444799999</v>
      </c>
      <c r="J48" s="31">
        <v>2617.6</v>
      </c>
    </row>
    <row r="49" spans="1:10" s="3" customFormat="1" ht="23.25" customHeight="1">
      <c r="A49" s="40"/>
      <c r="B49" s="14" t="s">
        <v>11</v>
      </c>
      <c r="C49" s="16">
        <v>89.793700000000001</v>
      </c>
      <c r="D49" s="33">
        <f t="shared" si="4"/>
        <v>2541.56</v>
      </c>
      <c r="E49" s="34">
        <v>9</v>
      </c>
      <c r="F49" s="11">
        <v>33.297907733829163</v>
      </c>
      <c r="G49" s="31">
        <v>299.68</v>
      </c>
      <c r="H49" s="31">
        <f t="shared" si="3"/>
        <v>80.793700000000001</v>
      </c>
      <c r="I49" s="31">
        <v>27.748256444799999</v>
      </c>
      <c r="J49" s="31">
        <v>2241.88</v>
      </c>
    </row>
    <row r="50" spans="1:10" s="4" customFormat="1" ht="27" customHeight="1">
      <c r="A50" s="41" t="s">
        <v>149</v>
      </c>
      <c r="B50" s="17" t="s">
        <v>115</v>
      </c>
      <c r="C50" s="18">
        <f>SUM(C52:C63)</f>
        <v>626.13370000000009</v>
      </c>
      <c r="D50" s="10">
        <f t="shared" si="4"/>
        <v>17946.84</v>
      </c>
      <c r="E50" s="18">
        <f>SUM(E52:E63)</f>
        <v>103.2</v>
      </c>
      <c r="F50" s="8"/>
      <c r="G50" s="30">
        <f>SUM(G52:G63)</f>
        <v>3436.35</v>
      </c>
      <c r="H50" s="30">
        <f t="shared" si="3"/>
        <v>522.93370000000004</v>
      </c>
      <c r="I50" s="30"/>
      <c r="J50" s="30">
        <f>SUM(J52:J63)</f>
        <v>14510.49</v>
      </c>
    </row>
    <row r="51" spans="1:10" s="4" customFormat="1" ht="27" customHeight="1">
      <c r="A51" s="41"/>
      <c r="B51" s="17" t="s">
        <v>109</v>
      </c>
      <c r="C51" s="18">
        <f>SUM(C52:C54)</f>
        <v>24.358300000000003</v>
      </c>
      <c r="D51" s="10">
        <f t="shared" si="4"/>
        <v>675.9</v>
      </c>
      <c r="E51" s="8">
        <f>SUM(E52:E54)</f>
        <v>0</v>
      </c>
      <c r="F51" s="8"/>
      <c r="G51" s="30">
        <f>SUM(G52:G54)</f>
        <v>0</v>
      </c>
      <c r="H51" s="30">
        <f t="shared" si="3"/>
        <v>24.358300000000003</v>
      </c>
      <c r="I51" s="30"/>
      <c r="J51" s="30">
        <f>SUM(J52:J54)</f>
        <v>675.9</v>
      </c>
    </row>
    <row r="52" spans="1:10" s="3" customFormat="1" ht="27" customHeight="1">
      <c r="A52" s="41"/>
      <c r="B52" s="14" t="s">
        <v>71</v>
      </c>
      <c r="C52" s="16">
        <v>7.8675000000000006</v>
      </c>
      <c r="D52" s="33">
        <f t="shared" si="4"/>
        <v>218.31</v>
      </c>
      <c r="E52" s="20">
        <v>0</v>
      </c>
      <c r="F52" s="11">
        <v>33.297907733829163</v>
      </c>
      <c r="G52" s="31">
        <v>0</v>
      </c>
      <c r="H52" s="31">
        <f t="shared" si="3"/>
        <v>7.8675000000000006</v>
      </c>
      <c r="I52" s="31">
        <v>27.748256444799999</v>
      </c>
      <c r="J52" s="31">
        <v>218.31</v>
      </c>
    </row>
    <row r="53" spans="1:10" s="3" customFormat="1" ht="27" customHeight="1">
      <c r="A53" s="41"/>
      <c r="B53" s="14" t="s">
        <v>72</v>
      </c>
      <c r="C53" s="16">
        <v>13.5158</v>
      </c>
      <c r="D53" s="33">
        <f t="shared" si="4"/>
        <v>375.04</v>
      </c>
      <c r="E53" s="20">
        <v>0</v>
      </c>
      <c r="F53" s="11">
        <v>33.297907733829163</v>
      </c>
      <c r="G53" s="31">
        <v>0</v>
      </c>
      <c r="H53" s="31">
        <f t="shared" si="3"/>
        <v>13.5158</v>
      </c>
      <c r="I53" s="31">
        <v>27.748256444799999</v>
      </c>
      <c r="J53" s="31">
        <v>375.04</v>
      </c>
    </row>
    <row r="54" spans="1:10" s="3" customFormat="1" ht="27" customHeight="1">
      <c r="A54" s="41"/>
      <c r="B54" s="14" t="s">
        <v>73</v>
      </c>
      <c r="C54" s="16">
        <v>2.9750000000000001</v>
      </c>
      <c r="D54" s="33">
        <f t="shared" si="4"/>
        <v>82.55</v>
      </c>
      <c r="E54" s="20">
        <v>0</v>
      </c>
      <c r="F54" s="11">
        <v>33.297907733829163</v>
      </c>
      <c r="G54" s="31">
        <v>0</v>
      </c>
      <c r="H54" s="31">
        <f t="shared" si="3"/>
        <v>2.9750000000000001</v>
      </c>
      <c r="I54" s="31">
        <v>27.748256444799999</v>
      </c>
      <c r="J54" s="31">
        <v>82.55</v>
      </c>
    </row>
    <row r="55" spans="1:10" s="3" customFormat="1" ht="27" customHeight="1">
      <c r="A55" s="41" t="s">
        <v>148</v>
      </c>
      <c r="B55" s="14" t="s">
        <v>74</v>
      </c>
      <c r="C55" s="16">
        <v>82.462500000000006</v>
      </c>
      <c r="D55" s="33">
        <f t="shared" si="4"/>
        <v>2373.1</v>
      </c>
      <c r="E55" s="34">
        <v>15.3</v>
      </c>
      <c r="F55" s="11">
        <v>33.297907733829163</v>
      </c>
      <c r="G55" s="31">
        <v>509.46</v>
      </c>
      <c r="H55" s="31">
        <f t="shared" si="3"/>
        <v>67.162500000000009</v>
      </c>
      <c r="I55" s="31">
        <v>27.748256444799999</v>
      </c>
      <c r="J55" s="31">
        <v>1863.64</v>
      </c>
    </row>
    <row r="56" spans="1:10" s="3" customFormat="1" ht="27" customHeight="1">
      <c r="A56" s="41"/>
      <c r="B56" s="14" t="s">
        <v>75</v>
      </c>
      <c r="C56" s="16">
        <v>60.505800000000001</v>
      </c>
      <c r="D56" s="33">
        <f t="shared" si="4"/>
        <v>1741.0900000000001</v>
      </c>
      <c r="E56" s="34">
        <v>11.2</v>
      </c>
      <c r="F56" s="11">
        <v>33.297907733829163</v>
      </c>
      <c r="G56" s="31">
        <v>372.94</v>
      </c>
      <c r="H56" s="31">
        <f t="shared" si="3"/>
        <v>49.305800000000005</v>
      </c>
      <c r="I56" s="31">
        <v>27.748256444799999</v>
      </c>
      <c r="J56" s="31">
        <v>1368.15</v>
      </c>
    </row>
    <row r="57" spans="1:10" s="3" customFormat="1" ht="27" customHeight="1">
      <c r="A57" s="41"/>
      <c r="B57" s="14" t="s">
        <v>76</v>
      </c>
      <c r="C57" s="16">
        <v>90.208200000000005</v>
      </c>
      <c r="D57" s="33">
        <f t="shared" si="4"/>
        <v>2557.5100000000002</v>
      </c>
      <c r="E57" s="34">
        <v>9.8000000000000007</v>
      </c>
      <c r="F57" s="11">
        <v>33.297907733829163</v>
      </c>
      <c r="G57" s="31">
        <v>326.32</v>
      </c>
      <c r="H57" s="31">
        <f t="shared" si="3"/>
        <v>80.408200000000008</v>
      </c>
      <c r="I57" s="31">
        <v>27.748256444799999</v>
      </c>
      <c r="J57" s="31">
        <v>2231.19</v>
      </c>
    </row>
    <row r="58" spans="1:10" s="3" customFormat="1" ht="27" customHeight="1">
      <c r="A58" s="41"/>
      <c r="B58" s="14" t="s">
        <v>77</v>
      </c>
      <c r="C58" s="16">
        <v>90.432299999999998</v>
      </c>
      <c r="D58" s="33">
        <f t="shared" si="4"/>
        <v>2590.36</v>
      </c>
      <c r="E58" s="34">
        <v>14.6</v>
      </c>
      <c r="F58" s="11">
        <v>33.297907733829163</v>
      </c>
      <c r="G58" s="31">
        <v>486.15</v>
      </c>
      <c r="H58" s="31">
        <f t="shared" si="3"/>
        <v>75.832300000000004</v>
      </c>
      <c r="I58" s="31">
        <v>27.748256444799999</v>
      </c>
      <c r="J58" s="31">
        <v>2104.21</v>
      </c>
    </row>
    <row r="59" spans="1:10" s="3" customFormat="1" ht="23.25" customHeight="1">
      <c r="A59" s="41"/>
      <c r="B59" s="14" t="s">
        <v>78</v>
      </c>
      <c r="C59" s="16">
        <v>97.9</v>
      </c>
      <c r="D59" s="33">
        <f t="shared" si="4"/>
        <v>2805.91</v>
      </c>
      <c r="E59" s="34">
        <v>16.100000000000001</v>
      </c>
      <c r="F59" s="11">
        <v>33.297907733829163</v>
      </c>
      <c r="G59" s="31">
        <v>536.1</v>
      </c>
      <c r="H59" s="31">
        <f t="shared" si="3"/>
        <v>81.800000000000011</v>
      </c>
      <c r="I59" s="31">
        <v>27.748256444799999</v>
      </c>
      <c r="J59" s="31">
        <v>2269.81</v>
      </c>
    </row>
    <row r="60" spans="1:10" s="3" customFormat="1" ht="23.25" customHeight="1">
      <c r="A60" s="41"/>
      <c r="B60" s="14" t="s">
        <v>79</v>
      </c>
      <c r="C60" s="16">
        <v>25.711500000000001</v>
      </c>
      <c r="D60" s="33">
        <f t="shared" si="4"/>
        <v>754.51</v>
      </c>
      <c r="E60" s="34">
        <v>7.4</v>
      </c>
      <c r="F60" s="11">
        <v>33.297907733829163</v>
      </c>
      <c r="G60" s="31">
        <v>246.4</v>
      </c>
      <c r="H60" s="31">
        <f t="shared" si="3"/>
        <v>18.311500000000002</v>
      </c>
      <c r="I60" s="31">
        <v>27.748256444799999</v>
      </c>
      <c r="J60" s="31">
        <v>508.11</v>
      </c>
    </row>
    <row r="61" spans="1:10" s="3" customFormat="1" ht="23.25" customHeight="1">
      <c r="A61" s="41"/>
      <c r="B61" s="14" t="s">
        <v>80</v>
      </c>
      <c r="C61" s="16">
        <v>54.177</v>
      </c>
      <c r="D61" s="33">
        <f t="shared" si="4"/>
        <v>1574.3500000000001</v>
      </c>
      <c r="E61" s="34">
        <v>12.8</v>
      </c>
      <c r="F61" s="11">
        <v>33.297907733829163</v>
      </c>
      <c r="G61" s="31">
        <v>426.21</v>
      </c>
      <c r="H61" s="31">
        <f t="shared" si="3"/>
        <v>41.376999999999995</v>
      </c>
      <c r="I61" s="31">
        <v>27.748256444799999</v>
      </c>
      <c r="J61" s="31">
        <v>1148.1400000000001</v>
      </c>
    </row>
    <row r="62" spans="1:10" s="3" customFormat="1" ht="23.25" customHeight="1">
      <c r="A62" s="41"/>
      <c r="B62" s="14" t="s">
        <v>81</v>
      </c>
      <c r="C62" s="16">
        <v>16.693100000000001</v>
      </c>
      <c r="D62" s="33">
        <f t="shared" si="4"/>
        <v>472.64</v>
      </c>
      <c r="E62" s="34">
        <v>1.7</v>
      </c>
      <c r="F62" s="11">
        <v>33.297907733829163</v>
      </c>
      <c r="G62" s="31">
        <v>56.61</v>
      </c>
      <c r="H62" s="31">
        <f t="shared" ref="H62:H92" si="5">C62-E62</f>
        <v>14.993100000000002</v>
      </c>
      <c r="I62" s="31">
        <v>27.748256444799999</v>
      </c>
      <c r="J62" s="31">
        <v>416.03</v>
      </c>
    </row>
    <row r="63" spans="1:10" s="3" customFormat="1" ht="23.25" customHeight="1">
      <c r="A63" s="41"/>
      <c r="B63" s="14" t="s">
        <v>82</v>
      </c>
      <c r="C63" s="16">
        <v>83.685000000000002</v>
      </c>
      <c r="D63" s="33">
        <f t="shared" si="4"/>
        <v>2401.4699999999998</v>
      </c>
      <c r="E63" s="34">
        <v>14.3</v>
      </c>
      <c r="F63" s="11">
        <v>33.297907733829163</v>
      </c>
      <c r="G63" s="31">
        <v>476.16</v>
      </c>
      <c r="H63" s="31">
        <f t="shared" si="5"/>
        <v>69.385000000000005</v>
      </c>
      <c r="I63" s="31">
        <v>27.748256444799999</v>
      </c>
      <c r="J63" s="31">
        <v>1925.31</v>
      </c>
    </row>
    <row r="64" spans="1:10" s="4" customFormat="1" ht="27.75" customHeight="1">
      <c r="A64" s="41" t="s">
        <v>153</v>
      </c>
      <c r="B64" s="17" t="s">
        <v>116</v>
      </c>
      <c r="C64" s="18">
        <f>SUM(C66:C75)</f>
        <v>664.37779999999998</v>
      </c>
      <c r="D64" s="10">
        <f t="shared" si="4"/>
        <v>19134.03</v>
      </c>
      <c r="E64" s="18">
        <f>SUM(E66:E75)</f>
        <v>125.9</v>
      </c>
      <c r="F64" s="11"/>
      <c r="G64" s="30">
        <f>SUM(G66:G75)</f>
        <v>4192.21</v>
      </c>
      <c r="H64" s="30">
        <f t="shared" si="5"/>
        <v>538.4778</v>
      </c>
      <c r="I64" s="31"/>
      <c r="J64" s="30">
        <f>SUM(J66:J75)</f>
        <v>14941.82</v>
      </c>
    </row>
    <row r="65" spans="1:10" s="4" customFormat="1" ht="27.75" customHeight="1">
      <c r="A65" s="41"/>
      <c r="B65" s="17" t="s">
        <v>109</v>
      </c>
      <c r="C65" s="18">
        <f>SUM(C66:C68)</f>
        <v>55.169700000000006</v>
      </c>
      <c r="D65" s="10">
        <f t="shared" si="4"/>
        <v>1555.28</v>
      </c>
      <c r="E65" s="21">
        <f>SUM(E66:E68)</f>
        <v>4.4000000000000004</v>
      </c>
      <c r="F65" s="8"/>
      <c r="G65" s="32">
        <f>SUM(G66:G68)</f>
        <v>146.51</v>
      </c>
      <c r="H65" s="30">
        <f t="shared" si="5"/>
        <v>50.769700000000007</v>
      </c>
      <c r="I65" s="30"/>
      <c r="J65" s="32">
        <f>SUM(J66:J68)</f>
        <v>1408.77</v>
      </c>
    </row>
    <row r="66" spans="1:10" s="3" customFormat="1" ht="27.75" customHeight="1">
      <c r="A66" s="41"/>
      <c r="B66" s="14" t="s">
        <v>83</v>
      </c>
      <c r="C66" s="16">
        <v>15.562200000000001</v>
      </c>
      <c r="D66" s="33">
        <f t="shared" si="4"/>
        <v>431.82</v>
      </c>
      <c r="E66" s="19">
        <v>0</v>
      </c>
      <c r="F66" s="11">
        <v>33.297907733829163</v>
      </c>
      <c r="G66" s="31">
        <v>0</v>
      </c>
      <c r="H66" s="31">
        <f t="shared" si="5"/>
        <v>15.562200000000001</v>
      </c>
      <c r="I66" s="31">
        <v>27.748256444799999</v>
      </c>
      <c r="J66" s="31">
        <v>431.82</v>
      </c>
    </row>
    <row r="67" spans="1:10" s="3" customFormat="1" ht="27.75" customHeight="1">
      <c r="A67" s="41"/>
      <c r="B67" s="14" t="s">
        <v>12</v>
      </c>
      <c r="C67" s="16">
        <v>8.1544000000000008</v>
      </c>
      <c r="D67" s="33">
        <f t="shared" si="4"/>
        <v>226.27</v>
      </c>
      <c r="E67" s="19">
        <v>0</v>
      </c>
      <c r="F67" s="11">
        <v>33.297907733829163</v>
      </c>
      <c r="G67" s="31">
        <v>0</v>
      </c>
      <c r="H67" s="31">
        <f t="shared" si="5"/>
        <v>8.1544000000000008</v>
      </c>
      <c r="I67" s="31">
        <v>27.748256444799999</v>
      </c>
      <c r="J67" s="31">
        <v>226.27</v>
      </c>
    </row>
    <row r="68" spans="1:10" s="3" customFormat="1" ht="27.75" customHeight="1">
      <c r="A68" s="41"/>
      <c r="B68" s="14" t="s">
        <v>13</v>
      </c>
      <c r="C68" s="16">
        <v>31.453100000000003</v>
      </c>
      <c r="D68" s="33">
        <f t="shared" si="4"/>
        <v>897.18999999999994</v>
      </c>
      <c r="E68" s="34">
        <v>4.4000000000000004</v>
      </c>
      <c r="F68" s="11">
        <v>33.297907733829163</v>
      </c>
      <c r="G68" s="31">
        <v>146.51</v>
      </c>
      <c r="H68" s="31">
        <f t="shared" si="5"/>
        <v>27.053100000000001</v>
      </c>
      <c r="I68" s="31">
        <v>27.748256444799999</v>
      </c>
      <c r="J68" s="31">
        <v>750.68</v>
      </c>
    </row>
    <row r="69" spans="1:10" s="3" customFormat="1" ht="27.75" customHeight="1">
      <c r="A69" s="41"/>
      <c r="B69" s="14" t="s">
        <v>14</v>
      </c>
      <c r="C69" s="16">
        <v>108.7504</v>
      </c>
      <c r="D69" s="33">
        <f t="shared" si="4"/>
        <v>3176.3500000000004</v>
      </c>
      <c r="E69" s="34">
        <v>28.6</v>
      </c>
      <c r="F69" s="11">
        <v>33.297907733829163</v>
      </c>
      <c r="G69" s="31">
        <v>952.32</v>
      </c>
      <c r="H69" s="31">
        <f t="shared" si="5"/>
        <v>80.150399999999991</v>
      </c>
      <c r="I69" s="31">
        <v>27.748256444799999</v>
      </c>
      <c r="J69" s="31">
        <v>2224.0300000000002</v>
      </c>
    </row>
    <row r="70" spans="1:10" s="3" customFormat="1" ht="27.75" customHeight="1">
      <c r="A70" s="41"/>
      <c r="B70" s="14" t="s">
        <v>15</v>
      </c>
      <c r="C70" s="16">
        <v>119.76300000000001</v>
      </c>
      <c r="D70" s="33">
        <f t="shared" ref="D70:D101" si="6">G70+J70</f>
        <v>3485.2699999999995</v>
      </c>
      <c r="E70" s="34">
        <v>29.2</v>
      </c>
      <c r="F70" s="11">
        <v>33.297907733829163</v>
      </c>
      <c r="G70" s="31">
        <v>972.3</v>
      </c>
      <c r="H70" s="31">
        <f t="shared" si="5"/>
        <v>90.563000000000002</v>
      </c>
      <c r="I70" s="31">
        <v>27.748256444799999</v>
      </c>
      <c r="J70" s="31">
        <v>2512.9699999999998</v>
      </c>
    </row>
    <row r="71" spans="1:10" s="3" customFormat="1" ht="27.75" customHeight="1">
      <c r="A71" s="41"/>
      <c r="B71" s="14" t="s">
        <v>16</v>
      </c>
      <c r="C71" s="16">
        <v>112.4611</v>
      </c>
      <c r="D71" s="33">
        <f t="shared" si="6"/>
        <v>3210.5099999999998</v>
      </c>
      <c r="E71" s="34">
        <v>16.2</v>
      </c>
      <c r="F71" s="11">
        <v>33.297907733829163</v>
      </c>
      <c r="G71" s="31">
        <v>539.42999999999995</v>
      </c>
      <c r="H71" s="31">
        <f t="shared" si="5"/>
        <v>96.261099999999999</v>
      </c>
      <c r="I71" s="31">
        <v>27.748256444799999</v>
      </c>
      <c r="J71" s="31">
        <v>2671.08</v>
      </c>
    </row>
    <row r="72" spans="1:10" s="3" customFormat="1" ht="27.75" customHeight="1">
      <c r="A72" s="41"/>
      <c r="B72" s="14" t="s">
        <v>17</v>
      </c>
      <c r="C72" s="16">
        <v>88.728999999999999</v>
      </c>
      <c r="D72" s="33">
        <f t="shared" si="6"/>
        <v>2516.46</v>
      </c>
      <c r="E72" s="34">
        <v>9.8000000000000007</v>
      </c>
      <c r="F72" s="11">
        <v>33.297907733829163</v>
      </c>
      <c r="G72" s="31">
        <v>326.32</v>
      </c>
      <c r="H72" s="31">
        <f t="shared" si="5"/>
        <v>78.929000000000002</v>
      </c>
      <c r="I72" s="31">
        <v>27.748256444799999</v>
      </c>
      <c r="J72" s="31">
        <v>2190.14</v>
      </c>
    </row>
    <row r="73" spans="1:10" s="3" customFormat="1" ht="27.75" customHeight="1">
      <c r="A73" s="41"/>
      <c r="B73" s="14" t="s">
        <v>84</v>
      </c>
      <c r="C73" s="16">
        <f>105.07-20.2</f>
        <v>84.86999999999999</v>
      </c>
      <c r="D73" s="33">
        <f t="shared" si="6"/>
        <v>2487.08</v>
      </c>
      <c r="E73" s="34">
        <v>23.8</v>
      </c>
      <c r="F73" s="11">
        <v>33.297907733829163</v>
      </c>
      <c r="G73" s="31">
        <v>792.49</v>
      </c>
      <c r="H73" s="31">
        <f t="shared" si="5"/>
        <v>61.069999999999993</v>
      </c>
      <c r="I73" s="31">
        <v>27.748256444799999</v>
      </c>
      <c r="J73" s="31">
        <v>1694.59</v>
      </c>
    </row>
    <row r="74" spans="1:10" s="3" customFormat="1" ht="27.75" customHeight="1">
      <c r="A74" s="41"/>
      <c r="B74" s="14" t="s">
        <v>166</v>
      </c>
      <c r="C74" s="16">
        <v>20.2</v>
      </c>
      <c r="D74" s="33">
        <f t="shared" si="6"/>
        <v>574.38</v>
      </c>
      <c r="E74" s="34">
        <v>2.5</v>
      </c>
      <c r="F74" s="11">
        <v>33.297907733829163</v>
      </c>
      <c r="G74" s="31">
        <v>83.24</v>
      </c>
      <c r="H74" s="31">
        <f t="shared" si="5"/>
        <v>17.7</v>
      </c>
      <c r="I74" s="31">
        <v>27.748256444799999</v>
      </c>
      <c r="J74" s="31">
        <v>491.14</v>
      </c>
    </row>
    <row r="75" spans="1:10" s="3" customFormat="1" ht="23.25" customHeight="1">
      <c r="A75" s="41"/>
      <c r="B75" s="14" t="s">
        <v>18</v>
      </c>
      <c r="C75" s="16">
        <v>74.434600000000003</v>
      </c>
      <c r="D75" s="33">
        <f t="shared" si="6"/>
        <v>2128.6999999999998</v>
      </c>
      <c r="E75" s="34">
        <v>11.4</v>
      </c>
      <c r="F75" s="11">
        <v>33.297907733829163</v>
      </c>
      <c r="G75" s="31">
        <v>379.6</v>
      </c>
      <c r="H75" s="31">
        <f t="shared" si="5"/>
        <v>63.034600000000005</v>
      </c>
      <c r="I75" s="31">
        <v>27.748256444799999</v>
      </c>
      <c r="J75" s="31">
        <v>1749.1</v>
      </c>
    </row>
    <row r="76" spans="1:10" s="4" customFormat="1" ht="23.25" customHeight="1">
      <c r="A76" s="41" t="s">
        <v>150</v>
      </c>
      <c r="B76" s="17" t="s">
        <v>117</v>
      </c>
      <c r="C76" s="18">
        <f>SUM(C78:C86)</f>
        <v>823.94560000000013</v>
      </c>
      <c r="D76" s="10">
        <f t="shared" si="6"/>
        <v>23772.659999999996</v>
      </c>
      <c r="E76" s="18">
        <f>SUM(E78:E86)</f>
        <v>163.9</v>
      </c>
      <c r="F76" s="11"/>
      <c r="G76" s="30">
        <f>SUM(G78:G86)</f>
        <v>5457.53</v>
      </c>
      <c r="H76" s="30">
        <f t="shared" si="5"/>
        <v>660.04560000000015</v>
      </c>
      <c r="I76" s="31"/>
      <c r="J76" s="30">
        <f>SUM(J78:J86)</f>
        <v>18315.129999999997</v>
      </c>
    </row>
    <row r="77" spans="1:10" s="4" customFormat="1" ht="30.75" customHeight="1">
      <c r="A77" s="41"/>
      <c r="B77" s="17" t="s">
        <v>109</v>
      </c>
      <c r="C77" s="18">
        <f>SUM(C78:C79)</f>
        <v>175.95000000000002</v>
      </c>
      <c r="D77" s="10">
        <f t="shared" si="6"/>
        <v>5131.4799999999996</v>
      </c>
      <c r="E77" s="8">
        <f>SUM(E78:E79)</f>
        <v>44.900000000000006</v>
      </c>
      <c r="F77" s="8"/>
      <c r="G77" s="30">
        <f>SUM(G78:G79)</f>
        <v>1495.07</v>
      </c>
      <c r="H77" s="30">
        <f t="shared" si="5"/>
        <v>131.05000000000001</v>
      </c>
      <c r="I77" s="30"/>
      <c r="J77" s="30">
        <f>SUM(J78:J79)</f>
        <v>3636.41</v>
      </c>
    </row>
    <row r="78" spans="1:10" s="3" customFormat="1" ht="23.25" customHeight="1">
      <c r="A78" s="41"/>
      <c r="B78" s="14" t="s">
        <v>125</v>
      </c>
      <c r="C78" s="16">
        <v>26.970000000000002</v>
      </c>
      <c r="D78" s="33">
        <f t="shared" si="6"/>
        <v>771.68000000000006</v>
      </c>
      <c r="E78" s="34">
        <v>4.2</v>
      </c>
      <c r="F78" s="11">
        <v>33.297907733829163</v>
      </c>
      <c r="G78" s="31">
        <v>139.85</v>
      </c>
      <c r="H78" s="31">
        <f t="shared" si="5"/>
        <v>22.770000000000003</v>
      </c>
      <c r="I78" s="31">
        <v>27.748256444799999</v>
      </c>
      <c r="J78" s="31">
        <v>631.83000000000004</v>
      </c>
    </row>
    <row r="79" spans="1:10" s="3" customFormat="1" ht="30" customHeight="1">
      <c r="A79" s="41"/>
      <c r="B79" s="14" t="s">
        <v>19</v>
      </c>
      <c r="C79" s="16">
        <v>148.98000000000002</v>
      </c>
      <c r="D79" s="33">
        <f t="shared" si="6"/>
        <v>4359.8</v>
      </c>
      <c r="E79" s="35">
        <v>40.700000000000003</v>
      </c>
      <c r="F79" s="11">
        <v>33.297907733829163</v>
      </c>
      <c r="G79" s="31">
        <v>1355.22</v>
      </c>
      <c r="H79" s="31">
        <f t="shared" si="5"/>
        <v>108.28000000000002</v>
      </c>
      <c r="I79" s="31">
        <v>27.748256444799999</v>
      </c>
      <c r="J79" s="31">
        <v>3004.58</v>
      </c>
    </row>
    <row r="80" spans="1:10" s="3" customFormat="1" ht="27" customHeight="1">
      <c r="A80" s="41" t="s">
        <v>150</v>
      </c>
      <c r="B80" s="14" t="s">
        <v>20</v>
      </c>
      <c r="C80" s="16">
        <v>75.863799999999998</v>
      </c>
      <c r="D80" s="33">
        <f t="shared" si="6"/>
        <v>2176.6800000000003</v>
      </c>
      <c r="E80" s="34">
        <v>12.9</v>
      </c>
      <c r="F80" s="11">
        <v>33.297907733829163</v>
      </c>
      <c r="G80" s="31">
        <v>429.54</v>
      </c>
      <c r="H80" s="31">
        <f t="shared" si="5"/>
        <v>62.963799999999999</v>
      </c>
      <c r="I80" s="31">
        <v>27.748256444799999</v>
      </c>
      <c r="J80" s="31">
        <v>1747.14</v>
      </c>
    </row>
    <row r="81" spans="1:10" s="3" customFormat="1" ht="23.25" customHeight="1">
      <c r="A81" s="41"/>
      <c r="B81" s="14" t="s">
        <v>131</v>
      </c>
      <c r="C81" s="16">
        <v>144.6934</v>
      </c>
      <c r="D81" s="33">
        <f t="shared" si="6"/>
        <v>4181.4799999999996</v>
      </c>
      <c r="E81" s="34">
        <v>30</v>
      </c>
      <c r="F81" s="11">
        <v>33.297907733829163</v>
      </c>
      <c r="G81" s="31">
        <v>998.94</v>
      </c>
      <c r="H81" s="31">
        <f t="shared" si="5"/>
        <v>114.6934</v>
      </c>
      <c r="I81" s="31">
        <v>27.748256444799999</v>
      </c>
      <c r="J81" s="31">
        <v>3182.54</v>
      </c>
    </row>
    <row r="82" spans="1:10" s="3" customFormat="1" ht="23.25" customHeight="1">
      <c r="A82" s="41"/>
      <c r="B82" s="14" t="s">
        <v>133</v>
      </c>
      <c r="C82" s="16">
        <v>103.56610000000001</v>
      </c>
      <c r="D82" s="33">
        <f t="shared" si="6"/>
        <v>3007.53</v>
      </c>
      <c r="E82" s="34">
        <v>24.1</v>
      </c>
      <c r="F82" s="11">
        <v>33.297907733829163</v>
      </c>
      <c r="G82" s="31">
        <v>802.48</v>
      </c>
      <c r="H82" s="31">
        <f t="shared" si="5"/>
        <v>79.466100000000012</v>
      </c>
      <c r="I82" s="31">
        <v>27.748256444799999</v>
      </c>
      <c r="J82" s="31">
        <v>2205.0500000000002</v>
      </c>
    </row>
    <row r="83" spans="1:10" s="3" customFormat="1" ht="23.25" customHeight="1">
      <c r="A83" s="41"/>
      <c r="B83" s="14" t="s">
        <v>132</v>
      </c>
      <c r="C83" s="16">
        <v>80.216000000000008</v>
      </c>
      <c r="D83" s="33">
        <f t="shared" si="6"/>
        <v>2361.27</v>
      </c>
      <c r="E83" s="34">
        <v>24.4</v>
      </c>
      <c r="F83" s="11">
        <v>33.297907733829163</v>
      </c>
      <c r="G83" s="31">
        <v>812.47</v>
      </c>
      <c r="H83" s="31">
        <f t="shared" si="5"/>
        <v>55.81600000000001</v>
      </c>
      <c r="I83" s="31">
        <v>27.748256444799999</v>
      </c>
      <c r="J83" s="31">
        <v>1548.8</v>
      </c>
    </row>
    <row r="84" spans="1:10" s="3" customFormat="1" ht="23.25" customHeight="1">
      <c r="A84" s="41"/>
      <c r="B84" s="14" t="s">
        <v>134</v>
      </c>
      <c r="C84" s="16">
        <v>163.91590000000002</v>
      </c>
      <c r="D84" s="33">
        <f t="shared" si="6"/>
        <v>4659.93</v>
      </c>
      <c r="E84" s="34">
        <v>20.100000000000001</v>
      </c>
      <c r="F84" s="11">
        <v>33.297907733829163</v>
      </c>
      <c r="G84" s="31">
        <v>669.29</v>
      </c>
      <c r="H84" s="31">
        <f t="shared" si="5"/>
        <v>143.81590000000003</v>
      </c>
      <c r="I84" s="31">
        <v>27.748256444799999</v>
      </c>
      <c r="J84" s="31">
        <v>3990.64</v>
      </c>
    </row>
    <row r="85" spans="1:10" s="3" customFormat="1" ht="23.25" customHeight="1">
      <c r="A85" s="41"/>
      <c r="B85" s="14" t="s">
        <v>135</v>
      </c>
      <c r="C85" s="16">
        <v>43.760200000000005</v>
      </c>
      <c r="D85" s="33">
        <f t="shared" si="6"/>
        <v>1220.3800000000001</v>
      </c>
      <c r="E85" s="34">
        <v>1.1000000000000001</v>
      </c>
      <c r="F85" s="11">
        <v>33.297907733829163</v>
      </c>
      <c r="G85" s="31">
        <v>36.630000000000003</v>
      </c>
      <c r="H85" s="31">
        <f t="shared" si="5"/>
        <v>42.660200000000003</v>
      </c>
      <c r="I85" s="31">
        <v>27.748256444799999</v>
      </c>
      <c r="J85" s="31">
        <v>1183.75</v>
      </c>
    </row>
    <row r="86" spans="1:10" s="3" customFormat="1" ht="23.25" customHeight="1">
      <c r="A86" s="41"/>
      <c r="B86" s="14" t="s">
        <v>136</v>
      </c>
      <c r="C86" s="16">
        <v>35.980200000000004</v>
      </c>
      <c r="D86" s="33">
        <f t="shared" si="6"/>
        <v>1033.9099999999999</v>
      </c>
      <c r="E86" s="34">
        <v>6.4</v>
      </c>
      <c r="F86" s="11">
        <v>33.297907733829163</v>
      </c>
      <c r="G86" s="31">
        <v>213.11</v>
      </c>
      <c r="H86" s="31">
        <f t="shared" si="5"/>
        <v>29.580200000000005</v>
      </c>
      <c r="I86" s="31">
        <v>27.748256444799999</v>
      </c>
      <c r="J86" s="31">
        <v>820.8</v>
      </c>
    </row>
    <row r="87" spans="1:10" s="4" customFormat="1" ht="26.25" customHeight="1">
      <c r="A87" s="41" t="s">
        <v>154</v>
      </c>
      <c r="B87" s="17" t="s">
        <v>118</v>
      </c>
      <c r="C87" s="18">
        <f>C89+C90+C91+C92</f>
        <v>85.934100000000001</v>
      </c>
      <c r="D87" s="10">
        <f t="shared" si="6"/>
        <v>2440.0099999999998</v>
      </c>
      <c r="E87" s="18">
        <f>E89+E90+E91+E92</f>
        <v>10</v>
      </c>
      <c r="F87" s="11"/>
      <c r="G87" s="30">
        <f>G89+G90+G91+G92</f>
        <v>332.97999999999996</v>
      </c>
      <c r="H87" s="30">
        <f t="shared" si="5"/>
        <v>75.934100000000001</v>
      </c>
      <c r="I87" s="31"/>
      <c r="J87" s="30">
        <f>J89+J90+J91+J92</f>
        <v>2107.0299999999997</v>
      </c>
    </row>
    <row r="88" spans="1:10" s="4" customFormat="1" ht="27.75" customHeight="1">
      <c r="A88" s="41"/>
      <c r="B88" s="17" t="s">
        <v>109</v>
      </c>
      <c r="C88" s="18">
        <f>C89+C90</f>
        <v>25.9373</v>
      </c>
      <c r="D88" s="10">
        <f t="shared" si="6"/>
        <v>728.04</v>
      </c>
      <c r="E88" s="8">
        <f>SUM(E89:E90)</f>
        <v>1.5</v>
      </c>
      <c r="F88" s="8"/>
      <c r="G88" s="30">
        <f>SUM(G89:G90)</f>
        <v>49.95</v>
      </c>
      <c r="H88" s="30">
        <f t="shared" si="5"/>
        <v>24.4373</v>
      </c>
      <c r="I88" s="30"/>
      <c r="J88" s="30">
        <f>SUM(J89:J90)</f>
        <v>678.08999999999992</v>
      </c>
    </row>
    <row r="89" spans="1:10" s="3" customFormat="1" ht="31.5" customHeight="1">
      <c r="A89" s="41"/>
      <c r="B89" s="14" t="s">
        <v>85</v>
      </c>
      <c r="C89" s="16">
        <v>24.0473</v>
      </c>
      <c r="D89" s="33">
        <f t="shared" si="6"/>
        <v>675.6</v>
      </c>
      <c r="E89" s="34">
        <v>1.5</v>
      </c>
      <c r="F89" s="11">
        <v>33.297907733829163</v>
      </c>
      <c r="G89" s="31">
        <v>49.95</v>
      </c>
      <c r="H89" s="31">
        <f t="shared" si="5"/>
        <v>22.5473</v>
      </c>
      <c r="I89" s="31">
        <v>27.748256444799999</v>
      </c>
      <c r="J89" s="31">
        <v>625.65</v>
      </c>
    </row>
    <row r="90" spans="1:10" s="3" customFormat="1" ht="31.5" customHeight="1">
      <c r="A90" s="41"/>
      <c r="B90" s="14" t="s">
        <v>86</v>
      </c>
      <c r="C90" s="16">
        <v>1.8900000000000001</v>
      </c>
      <c r="D90" s="33">
        <f t="shared" si="6"/>
        <v>52.44</v>
      </c>
      <c r="E90" s="36">
        <v>0</v>
      </c>
      <c r="F90" s="11">
        <v>33.297907733829163</v>
      </c>
      <c r="G90" s="31">
        <v>0</v>
      </c>
      <c r="H90" s="31">
        <f t="shared" si="5"/>
        <v>1.8900000000000001</v>
      </c>
      <c r="I90" s="31">
        <v>27.748256444799999</v>
      </c>
      <c r="J90" s="31">
        <v>52.44</v>
      </c>
    </row>
    <row r="91" spans="1:10" s="3" customFormat="1" ht="31.5" customHeight="1">
      <c r="A91" s="41"/>
      <c r="B91" s="14" t="s">
        <v>87</v>
      </c>
      <c r="C91" s="16">
        <v>39.098300000000002</v>
      </c>
      <c r="D91" s="33">
        <f t="shared" si="6"/>
        <v>1115.4299999999998</v>
      </c>
      <c r="E91" s="34">
        <v>5.5</v>
      </c>
      <c r="F91" s="11">
        <v>33.297907733829163</v>
      </c>
      <c r="G91" s="31">
        <v>183.14</v>
      </c>
      <c r="H91" s="31">
        <f t="shared" si="5"/>
        <v>33.598300000000002</v>
      </c>
      <c r="I91" s="31">
        <v>27.748256444799999</v>
      </c>
      <c r="J91" s="31">
        <v>932.29</v>
      </c>
    </row>
    <row r="92" spans="1:10" s="3" customFormat="1" ht="31.5" customHeight="1">
      <c r="A92" s="41"/>
      <c r="B92" s="14" t="s">
        <v>88</v>
      </c>
      <c r="C92" s="16">
        <v>20.898500000000002</v>
      </c>
      <c r="D92" s="33">
        <f t="shared" si="6"/>
        <v>596.54</v>
      </c>
      <c r="E92" s="34">
        <v>3</v>
      </c>
      <c r="F92" s="11">
        <v>33.297907733829163</v>
      </c>
      <c r="G92" s="31">
        <v>99.89</v>
      </c>
      <c r="H92" s="31">
        <f t="shared" si="5"/>
        <v>17.898500000000002</v>
      </c>
      <c r="I92" s="31">
        <v>27.748256444799999</v>
      </c>
      <c r="J92" s="31">
        <v>496.65</v>
      </c>
    </row>
    <row r="93" spans="1:10" s="4" customFormat="1" ht="27" customHeight="1">
      <c r="A93" s="41" t="s">
        <v>155</v>
      </c>
      <c r="B93" s="17" t="s">
        <v>119</v>
      </c>
      <c r="C93" s="18">
        <f>C95+C96+C97+C98+C99+C100</f>
        <v>519.3895</v>
      </c>
      <c r="D93" s="10">
        <f t="shared" si="6"/>
        <v>15265.689999999999</v>
      </c>
      <c r="E93" s="18">
        <f>E95+E96+E97+E98+E99+E100</f>
        <v>153.80000000000001</v>
      </c>
      <c r="F93" s="11"/>
      <c r="G93" s="30">
        <f>G95+G96+G97+G98+G99+G100</f>
        <v>5121.2299999999996</v>
      </c>
      <c r="H93" s="30">
        <f>SUM(H95:H100)</f>
        <v>365.58950000000004</v>
      </c>
      <c r="I93" s="31"/>
      <c r="J93" s="30">
        <f>SUM(J95:J100)</f>
        <v>10144.459999999999</v>
      </c>
    </row>
    <row r="94" spans="1:10" s="4" customFormat="1" ht="29.25" customHeight="1">
      <c r="A94" s="41"/>
      <c r="B94" s="17" t="s">
        <v>126</v>
      </c>
      <c r="C94" s="18">
        <f>C95+C96</f>
        <v>173.53899999999999</v>
      </c>
      <c r="D94" s="10">
        <f t="shared" si="6"/>
        <v>5115.09</v>
      </c>
      <c r="E94" s="8">
        <f>SUM(E95:E96)</f>
        <v>54</v>
      </c>
      <c r="F94" s="8"/>
      <c r="G94" s="30">
        <f>SUM(G95:G96)</f>
        <v>1798.09</v>
      </c>
      <c r="H94" s="30">
        <f t="shared" ref="H94:H100" si="7">C94-E94</f>
        <v>119.53899999999999</v>
      </c>
      <c r="I94" s="30"/>
      <c r="J94" s="30">
        <f>SUM(J95:J96)</f>
        <v>3317</v>
      </c>
    </row>
    <row r="95" spans="1:10" s="3" customFormat="1" ht="27" customHeight="1">
      <c r="A95" s="41"/>
      <c r="B95" s="14" t="s">
        <v>21</v>
      </c>
      <c r="C95" s="16">
        <v>64.410899999999998</v>
      </c>
      <c r="D95" s="33">
        <f t="shared" si="6"/>
        <v>1891.62</v>
      </c>
      <c r="E95" s="34">
        <v>18.8</v>
      </c>
      <c r="F95" s="11">
        <v>33.297907733829163</v>
      </c>
      <c r="G95" s="31">
        <v>626</v>
      </c>
      <c r="H95" s="31">
        <f t="shared" si="7"/>
        <v>45.610900000000001</v>
      </c>
      <c r="I95" s="31">
        <v>27.748256444799999</v>
      </c>
      <c r="J95" s="31">
        <v>1265.6199999999999</v>
      </c>
    </row>
    <row r="96" spans="1:10" s="3" customFormat="1" ht="27" customHeight="1">
      <c r="A96" s="41"/>
      <c r="B96" s="14" t="s">
        <v>22</v>
      </c>
      <c r="C96" s="16">
        <v>109.1281</v>
      </c>
      <c r="D96" s="33">
        <f t="shared" si="6"/>
        <v>3223.4700000000003</v>
      </c>
      <c r="E96" s="34">
        <v>35.200000000000003</v>
      </c>
      <c r="F96" s="11">
        <v>33.297907733829163</v>
      </c>
      <c r="G96" s="31">
        <v>1172.0899999999999</v>
      </c>
      <c r="H96" s="31">
        <f t="shared" si="7"/>
        <v>73.928100000000001</v>
      </c>
      <c r="I96" s="31">
        <v>27.748256444799999</v>
      </c>
      <c r="J96" s="31">
        <v>2051.38</v>
      </c>
    </row>
    <row r="97" spans="1:10" s="3" customFormat="1" ht="27" customHeight="1">
      <c r="A97" s="41"/>
      <c r="B97" s="14" t="s">
        <v>89</v>
      </c>
      <c r="C97" s="16">
        <v>110.66850000000001</v>
      </c>
      <c r="D97" s="33">
        <f t="shared" si="6"/>
        <v>3308.38</v>
      </c>
      <c r="E97" s="34">
        <f>30+12.8</f>
        <v>42.8</v>
      </c>
      <c r="F97" s="11">
        <v>33.297907733829163</v>
      </c>
      <c r="G97" s="31">
        <v>1425.15</v>
      </c>
      <c r="H97" s="31">
        <f t="shared" si="7"/>
        <v>67.868500000000012</v>
      </c>
      <c r="I97" s="31">
        <v>27.748256444799999</v>
      </c>
      <c r="J97" s="31">
        <v>1883.23</v>
      </c>
    </row>
    <row r="98" spans="1:10" s="3" customFormat="1" ht="27" customHeight="1">
      <c r="A98" s="41"/>
      <c r="B98" s="14" t="s">
        <v>23</v>
      </c>
      <c r="C98" s="16">
        <v>80.816500000000005</v>
      </c>
      <c r="D98" s="33">
        <f t="shared" si="6"/>
        <v>2331.31</v>
      </c>
      <c r="E98" s="34">
        <v>16</v>
      </c>
      <c r="F98" s="11">
        <v>33.297907733829163</v>
      </c>
      <c r="G98" s="31">
        <v>532.77</v>
      </c>
      <c r="H98" s="31">
        <f t="shared" si="7"/>
        <v>64.816500000000005</v>
      </c>
      <c r="I98" s="31">
        <v>27.748256444799999</v>
      </c>
      <c r="J98" s="31">
        <v>1798.54</v>
      </c>
    </row>
    <row r="99" spans="1:10" s="3" customFormat="1" ht="27" customHeight="1">
      <c r="A99" s="41"/>
      <c r="B99" s="14" t="s">
        <v>24</v>
      </c>
      <c r="C99" s="16">
        <v>45.785000000000004</v>
      </c>
      <c r="D99" s="33">
        <f t="shared" si="6"/>
        <v>1331.5</v>
      </c>
      <c r="E99" s="34">
        <v>11</v>
      </c>
      <c r="F99" s="11">
        <v>33.297907733829163</v>
      </c>
      <c r="G99" s="31">
        <v>366.28</v>
      </c>
      <c r="H99" s="31">
        <f t="shared" si="7"/>
        <v>34.785000000000004</v>
      </c>
      <c r="I99" s="31">
        <v>27.748256444799999</v>
      </c>
      <c r="J99" s="31">
        <v>965.22</v>
      </c>
    </row>
    <row r="100" spans="1:10" s="3" customFormat="1" ht="27" customHeight="1">
      <c r="A100" s="41"/>
      <c r="B100" s="14" t="s">
        <v>25</v>
      </c>
      <c r="C100" s="16">
        <v>108.5805</v>
      </c>
      <c r="D100" s="33">
        <f t="shared" si="6"/>
        <v>3179.41</v>
      </c>
      <c r="E100" s="34">
        <v>30</v>
      </c>
      <c r="F100" s="11">
        <v>33.297907733829163</v>
      </c>
      <c r="G100" s="31">
        <v>998.94</v>
      </c>
      <c r="H100" s="31">
        <f t="shared" si="7"/>
        <v>78.580500000000001</v>
      </c>
      <c r="I100" s="31">
        <v>27.748256444799999</v>
      </c>
      <c r="J100" s="31">
        <v>2180.4699999999998</v>
      </c>
    </row>
    <row r="101" spans="1:10" s="4" customFormat="1" ht="28.5" customHeight="1">
      <c r="A101" s="41" t="s">
        <v>156</v>
      </c>
      <c r="B101" s="17" t="s">
        <v>120</v>
      </c>
      <c r="C101" s="18">
        <f>SUM(C103:C113)</f>
        <v>629.22760000000005</v>
      </c>
      <c r="D101" s="10">
        <f t="shared" si="6"/>
        <v>18027.710000000003</v>
      </c>
      <c r="E101" s="18">
        <f>SUM(E103:E113)</f>
        <v>102.30000000000001</v>
      </c>
      <c r="F101" s="11"/>
      <c r="G101" s="30">
        <f>SUM(G103:G113)</f>
        <v>3406.3799999999997</v>
      </c>
      <c r="H101" s="30">
        <f>SUM(H103:H113)</f>
        <v>526.9276000000001</v>
      </c>
      <c r="I101" s="31"/>
      <c r="J101" s="30">
        <f>SUM(J103:J113)</f>
        <v>14621.330000000002</v>
      </c>
    </row>
    <row r="102" spans="1:10" s="4" customFormat="1" ht="28.5" customHeight="1">
      <c r="A102" s="41"/>
      <c r="B102" s="17" t="s">
        <v>109</v>
      </c>
      <c r="C102" s="18">
        <f>C103+C104</f>
        <v>151.95949999999999</v>
      </c>
      <c r="D102" s="10">
        <f t="shared" ref="D102:D133" si="8">G102+J102</f>
        <v>4394.21</v>
      </c>
      <c r="E102" s="8">
        <f>SUM(E103:E104)</f>
        <v>32</v>
      </c>
      <c r="F102" s="8"/>
      <c r="G102" s="30">
        <f>SUM(G103:G104)</f>
        <v>1065.54</v>
      </c>
      <c r="H102" s="30">
        <f t="shared" ref="H102:H133" si="9">C102-E102</f>
        <v>119.95949999999999</v>
      </c>
      <c r="I102" s="30"/>
      <c r="J102" s="30">
        <f>SUM(J103:J104)</f>
        <v>3328.67</v>
      </c>
    </row>
    <row r="103" spans="1:10" s="3" customFormat="1" ht="28.5" customHeight="1">
      <c r="A103" s="41"/>
      <c r="B103" s="14" t="s">
        <v>37</v>
      </c>
      <c r="C103" s="16">
        <v>81.64</v>
      </c>
      <c r="D103" s="33">
        <f t="shared" si="8"/>
        <v>2355.2799999999997</v>
      </c>
      <c r="E103" s="34">
        <v>16.2</v>
      </c>
      <c r="F103" s="11">
        <v>33.297907733829163</v>
      </c>
      <c r="G103" s="31">
        <v>539.42999999999995</v>
      </c>
      <c r="H103" s="31">
        <f t="shared" si="9"/>
        <v>65.44</v>
      </c>
      <c r="I103" s="31">
        <v>27.748256444799999</v>
      </c>
      <c r="J103" s="31">
        <v>1815.85</v>
      </c>
    </row>
    <row r="104" spans="1:10" s="3" customFormat="1" ht="28.5" customHeight="1">
      <c r="A104" s="38" t="s">
        <v>156</v>
      </c>
      <c r="B104" s="14" t="s">
        <v>38</v>
      </c>
      <c r="C104" s="16">
        <v>70.319500000000005</v>
      </c>
      <c r="D104" s="33">
        <f t="shared" si="8"/>
        <v>2038.9299999999998</v>
      </c>
      <c r="E104" s="34">
        <v>15.8</v>
      </c>
      <c r="F104" s="11">
        <v>33.297907733829163</v>
      </c>
      <c r="G104" s="31">
        <v>526.11</v>
      </c>
      <c r="H104" s="31">
        <f t="shared" si="9"/>
        <v>54.519500000000008</v>
      </c>
      <c r="I104" s="31">
        <v>27.748256444799999</v>
      </c>
      <c r="J104" s="31">
        <v>1512.82</v>
      </c>
    </row>
    <row r="105" spans="1:10" s="3" customFormat="1" ht="28.5" customHeight="1">
      <c r="A105" s="39"/>
      <c r="B105" s="14" t="s">
        <v>39</v>
      </c>
      <c r="C105" s="16">
        <v>115.73520000000001</v>
      </c>
      <c r="D105" s="33">
        <f t="shared" si="8"/>
        <v>3314.12</v>
      </c>
      <c r="E105" s="34">
        <v>18.5</v>
      </c>
      <c r="F105" s="11">
        <v>33.297907733829163</v>
      </c>
      <c r="G105" s="31">
        <v>616.01</v>
      </c>
      <c r="H105" s="31">
        <f t="shared" si="9"/>
        <v>97.235200000000006</v>
      </c>
      <c r="I105" s="31">
        <v>27.748256444799999</v>
      </c>
      <c r="J105" s="31">
        <v>2698.11</v>
      </c>
    </row>
    <row r="106" spans="1:10" s="3" customFormat="1" ht="28.5" customHeight="1">
      <c r="A106" s="39"/>
      <c r="B106" s="14" t="s">
        <v>40</v>
      </c>
      <c r="C106" s="16">
        <v>79.971800000000002</v>
      </c>
      <c r="D106" s="33">
        <f t="shared" si="8"/>
        <v>2271.8000000000002</v>
      </c>
      <c r="E106" s="34">
        <v>9.5</v>
      </c>
      <c r="F106" s="11">
        <v>33.297907733829163</v>
      </c>
      <c r="G106" s="31">
        <v>316.33</v>
      </c>
      <c r="H106" s="31">
        <f t="shared" si="9"/>
        <v>70.471800000000002</v>
      </c>
      <c r="I106" s="31">
        <v>27.748256444799999</v>
      </c>
      <c r="J106" s="31">
        <v>1955.47</v>
      </c>
    </row>
    <row r="107" spans="1:10" s="3" customFormat="1" ht="28.5" customHeight="1">
      <c r="A107" s="39"/>
      <c r="B107" s="14" t="s">
        <v>41</v>
      </c>
      <c r="C107" s="16">
        <v>16.0366</v>
      </c>
      <c r="D107" s="33">
        <f t="shared" si="8"/>
        <v>444.99</v>
      </c>
      <c r="E107" s="19"/>
      <c r="F107" s="11">
        <v>33.297907733829163</v>
      </c>
      <c r="G107" s="31">
        <v>0</v>
      </c>
      <c r="H107" s="31">
        <f t="shared" si="9"/>
        <v>16.0366</v>
      </c>
      <c r="I107" s="31">
        <v>27.748256444799999</v>
      </c>
      <c r="J107" s="31">
        <v>444.99</v>
      </c>
    </row>
    <row r="108" spans="1:10" s="3" customFormat="1" ht="28.5" customHeight="1">
      <c r="A108" s="39"/>
      <c r="B108" s="14" t="s">
        <v>90</v>
      </c>
      <c r="C108" s="16">
        <v>77.085000000000008</v>
      </c>
      <c r="D108" s="33">
        <f t="shared" si="8"/>
        <v>2176.16</v>
      </c>
      <c r="E108" s="34">
        <v>6.7</v>
      </c>
      <c r="F108" s="11">
        <v>33.297907733829163</v>
      </c>
      <c r="G108" s="31">
        <v>223.1</v>
      </c>
      <c r="H108" s="31">
        <f t="shared" si="9"/>
        <v>70.385000000000005</v>
      </c>
      <c r="I108" s="31">
        <v>27.748256444799999</v>
      </c>
      <c r="J108" s="31">
        <v>1953.06</v>
      </c>
    </row>
    <row r="109" spans="1:10" s="3" customFormat="1" ht="28.5" customHeight="1">
      <c r="A109" s="39"/>
      <c r="B109" s="14" t="s">
        <v>42</v>
      </c>
      <c r="C109" s="16">
        <v>27.219200000000001</v>
      </c>
      <c r="D109" s="33">
        <f t="shared" si="8"/>
        <v>776.93000000000006</v>
      </c>
      <c r="E109" s="34">
        <v>3.9</v>
      </c>
      <c r="F109" s="11">
        <v>33.297907733829163</v>
      </c>
      <c r="G109" s="31">
        <v>129.86000000000001</v>
      </c>
      <c r="H109" s="31">
        <f t="shared" si="9"/>
        <v>23.319200000000002</v>
      </c>
      <c r="I109" s="31">
        <v>27.748256444799999</v>
      </c>
      <c r="J109" s="31">
        <v>647.07000000000005</v>
      </c>
    </row>
    <row r="110" spans="1:10" s="3" customFormat="1" ht="28.5" customHeight="1">
      <c r="A110" s="39"/>
      <c r="B110" s="14" t="s">
        <v>43</v>
      </c>
      <c r="C110" s="16">
        <v>63.076800000000006</v>
      </c>
      <c r="D110" s="33">
        <f t="shared" si="8"/>
        <v>1799.6599999999999</v>
      </c>
      <c r="E110" s="34">
        <v>8.9</v>
      </c>
      <c r="F110" s="11">
        <v>33.297907733829163</v>
      </c>
      <c r="G110" s="31">
        <v>296.35000000000002</v>
      </c>
      <c r="H110" s="31">
        <f t="shared" si="9"/>
        <v>54.176800000000007</v>
      </c>
      <c r="I110" s="31">
        <v>27.748256444799999</v>
      </c>
      <c r="J110" s="31">
        <v>1503.31</v>
      </c>
    </row>
    <row r="111" spans="1:10" s="3" customFormat="1" ht="28.5" customHeight="1">
      <c r="A111" s="39"/>
      <c r="B111" s="14" t="s">
        <v>44</v>
      </c>
      <c r="C111" s="16">
        <v>28.410400000000003</v>
      </c>
      <c r="D111" s="33">
        <f t="shared" si="8"/>
        <v>838.28</v>
      </c>
      <c r="E111" s="34">
        <v>9</v>
      </c>
      <c r="F111" s="11">
        <v>33.297907733829163</v>
      </c>
      <c r="G111" s="31">
        <v>299.68</v>
      </c>
      <c r="H111" s="31">
        <f t="shared" si="9"/>
        <v>19.410400000000003</v>
      </c>
      <c r="I111" s="31">
        <v>27.748256444799999</v>
      </c>
      <c r="J111" s="31">
        <v>538.6</v>
      </c>
    </row>
    <row r="112" spans="1:10" s="3" customFormat="1" ht="28.5" customHeight="1">
      <c r="A112" s="39"/>
      <c r="B112" s="14" t="s">
        <v>45</v>
      </c>
      <c r="C112" s="16">
        <v>29.655100000000001</v>
      </c>
      <c r="D112" s="33">
        <f t="shared" si="8"/>
        <v>857.29</v>
      </c>
      <c r="E112" s="34">
        <v>6.2</v>
      </c>
      <c r="F112" s="11">
        <v>33.297907733829163</v>
      </c>
      <c r="G112" s="31">
        <v>206.45</v>
      </c>
      <c r="H112" s="31">
        <f t="shared" si="9"/>
        <v>23.455100000000002</v>
      </c>
      <c r="I112" s="31">
        <v>27.748256444799999</v>
      </c>
      <c r="J112" s="31">
        <v>650.84</v>
      </c>
    </row>
    <row r="113" spans="1:10" s="3" customFormat="1" ht="28.5" customHeight="1">
      <c r="A113" s="40"/>
      <c r="B113" s="14" t="s">
        <v>142</v>
      </c>
      <c r="C113" s="16">
        <v>40.078000000000003</v>
      </c>
      <c r="D113" s="33">
        <f t="shared" si="8"/>
        <v>1154.27</v>
      </c>
      <c r="E113" s="34">
        <v>7.6</v>
      </c>
      <c r="F113" s="11">
        <v>33.297907733829163</v>
      </c>
      <c r="G113" s="31">
        <v>253.06</v>
      </c>
      <c r="H113" s="31">
        <f t="shared" si="9"/>
        <v>32.478000000000002</v>
      </c>
      <c r="I113" s="31">
        <v>27.748256444799999</v>
      </c>
      <c r="J113" s="31">
        <v>901.21</v>
      </c>
    </row>
    <row r="114" spans="1:10" s="4" customFormat="1" ht="27.75" customHeight="1">
      <c r="A114" s="38" t="s">
        <v>157</v>
      </c>
      <c r="B114" s="22" t="s">
        <v>108</v>
      </c>
      <c r="C114" s="18">
        <f>SUM(C116:C126)</f>
        <v>369.81869999999998</v>
      </c>
      <c r="D114" s="10">
        <f t="shared" si="8"/>
        <v>10705.220000000001</v>
      </c>
      <c r="E114" s="18">
        <f>SUM(E116:E126)</f>
        <v>79.900000000000006</v>
      </c>
      <c r="F114" s="11"/>
      <c r="G114" s="30">
        <f>SUM(G116:G126)</f>
        <v>2660.49</v>
      </c>
      <c r="H114" s="30">
        <f t="shared" si="9"/>
        <v>289.91869999999994</v>
      </c>
      <c r="I114" s="31"/>
      <c r="J114" s="30">
        <f>SUM(J116:J126)</f>
        <v>8044.7300000000005</v>
      </c>
    </row>
    <row r="115" spans="1:10" s="4" customFormat="1" ht="32.25" customHeight="1">
      <c r="A115" s="39"/>
      <c r="B115" s="22" t="s">
        <v>109</v>
      </c>
      <c r="C115" s="18">
        <f>C116+C117</f>
        <v>37.210700000000003</v>
      </c>
      <c r="D115" s="10">
        <f t="shared" si="8"/>
        <v>1076.3699999999999</v>
      </c>
      <c r="E115" s="21">
        <f>SUM(E116:E117)</f>
        <v>7.9</v>
      </c>
      <c r="F115" s="8"/>
      <c r="G115" s="32">
        <f>SUM(G116:G117)</f>
        <v>263.05</v>
      </c>
      <c r="H115" s="30">
        <f t="shared" si="9"/>
        <v>29.310700000000004</v>
      </c>
      <c r="I115" s="30"/>
      <c r="J115" s="32">
        <f>SUM(J116:J117)</f>
        <v>813.31999999999994</v>
      </c>
    </row>
    <row r="116" spans="1:10" s="3" customFormat="1" ht="27.75" customHeight="1">
      <c r="A116" s="39"/>
      <c r="B116" s="14" t="s">
        <v>26</v>
      </c>
      <c r="C116" s="16">
        <v>12.7056</v>
      </c>
      <c r="D116" s="33">
        <f t="shared" si="8"/>
        <v>369.2</v>
      </c>
      <c r="E116" s="34">
        <v>3</v>
      </c>
      <c r="F116" s="11">
        <v>33.297907733829163</v>
      </c>
      <c r="G116" s="31">
        <v>99.89</v>
      </c>
      <c r="H116" s="31">
        <f t="shared" si="9"/>
        <v>9.7056000000000004</v>
      </c>
      <c r="I116" s="31">
        <v>27.748256444799999</v>
      </c>
      <c r="J116" s="31">
        <v>269.31</v>
      </c>
    </row>
    <row r="117" spans="1:10" s="3" customFormat="1" ht="27.75" customHeight="1">
      <c r="A117" s="39"/>
      <c r="B117" s="14" t="s">
        <v>27</v>
      </c>
      <c r="C117" s="16">
        <v>24.505100000000002</v>
      </c>
      <c r="D117" s="33">
        <f t="shared" si="8"/>
        <v>707.17</v>
      </c>
      <c r="E117" s="34">
        <v>4.9000000000000004</v>
      </c>
      <c r="F117" s="11">
        <v>33.297907733829163</v>
      </c>
      <c r="G117" s="31">
        <v>163.16</v>
      </c>
      <c r="H117" s="31">
        <f t="shared" si="9"/>
        <v>19.6051</v>
      </c>
      <c r="I117" s="31">
        <v>27.748256444799999</v>
      </c>
      <c r="J117" s="31">
        <v>544.01</v>
      </c>
    </row>
    <row r="118" spans="1:10" s="3" customFormat="1" ht="27.75" customHeight="1">
      <c r="A118" s="39"/>
      <c r="B118" s="14" t="s">
        <v>28</v>
      </c>
      <c r="C118" s="16">
        <v>51.543600000000005</v>
      </c>
      <c r="D118" s="33">
        <f t="shared" si="8"/>
        <v>1497.3899999999999</v>
      </c>
      <c r="E118" s="34">
        <v>12.1</v>
      </c>
      <c r="F118" s="11">
        <v>33.297907733829163</v>
      </c>
      <c r="G118" s="31">
        <v>402.9</v>
      </c>
      <c r="H118" s="31">
        <f t="shared" si="9"/>
        <v>39.443600000000004</v>
      </c>
      <c r="I118" s="31">
        <v>27.748256444799999</v>
      </c>
      <c r="J118" s="31">
        <v>1094.49</v>
      </c>
    </row>
    <row r="119" spans="1:10" s="3" customFormat="1" ht="27.75" customHeight="1">
      <c r="A119" s="39"/>
      <c r="B119" s="14" t="s">
        <v>29</v>
      </c>
      <c r="C119" s="16">
        <v>45.435000000000002</v>
      </c>
      <c r="D119" s="33">
        <f t="shared" si="8"/>
        <v>1310.1300000000001</v>
      </c>
      <c r="E119" s="34">
        <v>8.9</v>
      </c>
      <c r="F119" s="11">
        <v>33.297907733829163</v>
      </c>
      <c r="G119" s="31">
        <v>296.35000000000002</v>
      </c>
      <c r="H119" s="31">
        <f t="shared" si="9"/>
        <v>36.535000000000004</v>
      </c>
      <c r="I119" s="31">
        <v>27.748256444799999</v>
      </c>
      <c r="J119" s="31">
        <v>1013.78</v>
      </c>
    </row>
    <row r="120" spans="1:10" s="3" customFormat="1" ht="27.75" customHeight="1">
      <c r="A120" s="39"/>
      <c r="B120" s="14" t="s">
        <v>30</v>
      </c>
      <c r="C120" s="16">
        <v>58.063900000000004</v>
      </c>
      <c r="D120" s="33">
        <f t="shared" si="8"/>
        <v>1682.2</v>
      </c>
      <c r="E120" s="34">
        <v>12.8</v>
      </c>
      <c r="F120" s="11">
        <v>33.297907733829163</v>
      </c>
      <c r="G120" s="31">
        <v>426.21</v>
      </c>
      <c r="H120" s="31">
        <f t="shared" si="9"/>
        <v>45.263900000000007</v>
      </c>
      <c r="I120" s="31">
        <v>27.748256444799999</v>
      </c>
      <c r="J120" s="31">
        <v>1255.99</v>
      </c>
    </row>
    <row r="121" spans="1:10" s="3" customFormat="1" ht="27.75" customHeight="1">
      <c r="A121" s="39"/>
      <c r="B121" s="14" t="s">
        <v>31</v>
      </c>
      <c r="C121" s="16">
        <v>23.788500000000003</v>
      </c>
      <c r="D121" s="33">
        <f t="shared" si="8"/>
        <v>680.62</v>
      </c>
      <c r="E121" s="34">
        <v>3.7</v>
      </c>
      <c r="F121" s="11">
        <v>33.297907733829163</v>
      </c>
      <c r="G121" s="31">
        <v>123.2</v>
      </c>
      <c r="H121" s="31">
        <f t="shared" si="9"/>
        <v>20.088500000000003</v>
      </c>
      <c r="I121" s="31">
        <v>27.748256444799999</v>
      </c>
      <c r="J121" s="31">
        <v>557.41999999999996</v>
      </c>
    </row>
    <row r="122" spans="1:10" s="3" customFormat="1" ht="27.75" customHeight="1">
      <c r="A122" s="39"/>
      <c r="B122" s="14" t="s">
        <v>32</v>
      </c>
      <c r="C122" s="16">
        <v>22.599</v>
      </c>
      <c r="D122" s="33">
        <f t="shared" si="8"/>
        <v>649.28</v>
      </c>
      <c r="E122" s="34">
        <v>4</v>
      </c>
      <c r="F122" s="11">
        <v>33.297907733829163</v>
      </c>
      <c r="G122" s="31">
        <v>133.19</v>
      </c>
      <c r="H122" s="31">
        <f t="shared" si="9"/>
        <v>18.599</v>
      </c>
      <c r="I122" s="31">
        <v>27.748256444799999</v>
      </c>
      <c r="J122" s="31">
        <v>516.09</v>
      </c>
    </row>
    <row r="123" spans="1:10" s="3" customFormat="1" ht="27.75" customHeight="1">
      <c r="A123" s="39"/>
      <c r="B123" s="14" t="s">
        <v>33</v>
      </c>
      <c r="C123" s="16">
        <v>28.110500000000002</v>
      </c>
      <c r="D123" s="33">
        <f t="shared" si="8"/>
        <v>816.65</v>
      </c>
      <c r="E123" s="34">
        <v>6.6</v>
      </c>
      <c r="F123" s="11">
        <v>33.297907733829163</v>
      </c>
      <c r="G123" s="31">
        <v>219.77</v>
      </c>
      <c r="H123" s="31">
        <f t="shared" si="9"/>
        <v>21.5105</v>
      </c>
      <c r="I123" s="31">
        <v>27.748256444799999</v>
      </c>
      <c r="J123" s="31">
        <v>596.88</v>
      </c>
    </row>
    <row r="124" spans="1:10" s="3" customFormat="1" ht="27.75" customHeight="1">
      <c r="A124" s="39"/>
      <c r="B124" s="14" t="s">
        <v>34</v>
      </c>
      <c r="C124" s="16">
        <v>12.6082</v>
      </c>
      <c r="D124" s="33">
        <f t="shared" si="8"/>
        <v>369.83000000000004</v>
      </c>
      <c r="E124" s="34">
        <v>3.6</v>
      </c>
      <c r="F124" s="11">
        <v>33.297907733829163</v>
      </c>
      <c r="G124" s="31">
        <v>119.87</v>
      </c>
      <c r="H124" s="31">
        <f t="shared" si="9"/>
        <v>9.0082000000000004</v>
      </c>
      <c r="I124" s="31">
        <v>27.748256444799999</v>
      </c>
      <c r="J124" s="31">
        <v>249.96</v>
      </c>
    </row>
    <row r="125" spans="1:10" s="3" customFormat="1" ht="27.75" customHeight="1">
      <c r="A125" s="39"/>
      <c r="B125" s="14" t="s">
        <v>35</v>
      </c>
      <c r="C125" s="16">
        <v>61.515000000000001</v>
      </c>
      <c r="D125" s="33">
        <f t="shared" si="8"/>
        <v>1789.07</v>
      </c>
      <c r="E125" s="34">
        <v>14.8</v>
      </c>
      <c r="F125" s="11">
        <v>33.297907733829163</v>
      </c>
      <c r="G125" s="31">
        <v>492.81</v>
      </c>
      <c r="H125" s="31">
        <f t="shared" si="9"/>
        <v>46.715000000000003</v>
      </c>
      <c r="I125" s="31">
        <v>27.748256444799999</v>
      </c>
      <c r="J125" s="31">
        <v>1296.26</v>
      </c>
    </row>
    <row r="126" spans="1:10" s="3" customFormat="1" ht="33.75" customHeight="1">
      <c r="A126" s="40"/>
      <c r="B126" s="14" t="s">
        <v>36</v>
      </c>
      <c r="C126" s="16">
        <v>28.944300000000002</v>
      </c>
      <c r="D126" s="33">
        <f t="shared" si="8"/>
        <v>833.68</v>
      </c>
      <c r="E126" s="34">
        <v>5.5</v>
      </c>
      <c r="F126" s="11">
        <v>33.297907733829163</v>
      </c>
      <c r="G126" s="31">
        <v>183.14</v>
      </c>
      <c r="H126" s="31">
        <f t="shared" si="9"/>
        <v>23.444300000000002</v>
      </c>
      <c r="I126" s="31">
        <v>27.748256444799999</v>
      </c>
      <c r="J126" s="31">
        <v>650.54</v>
      </c>
    </row>
    <row r="127" spans="1:10" s="4" customFormat="1" ht="24.75" customHeight="1">
      <c r="A127" s="41" t="s">
        <v>158</v>
      </c>
      <c r="B127" s="22" t="s">
        <v>110</v>
      </c>
      <c r="C127" s="18">
        <f>C129+C130+C131+C132+C133</f>
        <v>282.33699999999999</v>
      </c>
      <c r="D127" s="10">
        <f t="shared" si="8"/>
        <v>8055.24</v>
      </c>
      <c r="E127" s="18">
        <f>E129+E130+E131+E132+E133</f>
        <v>39.799999999999997</v>
      </c>
      <c r="F127" s="11"/>
      <c r="G127" s="30">
        <f>G129+G130+G131+G132+G133</f>
        <v>1325.26</v>
      </c>
      <c r="H127" s="30">
        <f t="shared" si="9"/>
        <v>242.53699999999998</v>
      </c>
      <c r="I127" s="31"/>
      <c r="J127" s="30">
        <f>J129+J130+J131+J132+J133</f>
        <v>6729.98</v>
      </c>
    </row>
    <row r="128" spans="1:10" s="4" customFormat="1" ht="31.5" customHeight="1">
      <c r="A128" s="41"/>
      <c r="B128" s="22" t="s">
        <v>109</v>
      </c>
      <c r="C128" s="18">
        <f>C129</f>
        <v>26.308700000000002</v>
      </c>
      <c r="D128" s="10">
        <f t="shared" si="8"/>
        <v>752.77</v>
      </c>
      <c r="E128" s="21">
        <f>E129</f>
        <v>4.0999999999999996</v>
      </c>
      <c r="F128" s="8"/>
      <c r="G128" s="32">
        <f>G129</f>
        <v>136.52000000000001</v>
      </c>
      <c r="H128" s="30">
        <f t="shared" si="9"/>
        <v>22.2087</v>
      </c>
      <c r="I128" s="30"/>
      <c r="J128" s="32">
        <f>J129</f>
        <v>616.25</v>
      </c>
    </row>
    <row r="129" spans="1:10" s="3" customFormat="1" ht="24.75" customHeight="1">
      <c r="A129" s="41"/>
      <c r="B129" s="14" t="s">
        <v>46</v>
      </c>
      <c r="C129" s="16">
        <v>26.308700000000002</v>
      </c>
      <c r="D129" s="33">
        <f t="shared" si="8"/>
        <v>752.77</v>
      </c>
      <c r="E129" s="34">
        <v>4.0999999999999996</v>
      </c>
      <c r="F129" s="11">
        <v>33.297907733829163</v>
      </c>
      <c r="G129" s="31">
        <v>136.52000000000001</v>
      </c>
      <c r="H129" s="31">
        <f t="shared" si="9"/>
        <v>22.2087</v>
      </c>
      <c r="I129" s="31">
        <v>27.748256444799999</v>
      </c>
      <c r="J129" s="31">
        <v>616.25</v>
      </c>
    </row>
    <row r="130" spans="1:10" s="3" customFormat="1" ht="24.75" customHeight="1">
      <c r="A130" s="41"/>
      <c r="B130" s="14" t="s">
        <v>47</v>
      </c>
      <c r="C130" s="16">
        <v>95.89500000000001</v>
      </c>
      <c r="D130" s="33">
        <f t="shared" si="8"/>
        <v>2768.03</v>
      </c>
      <c r="E130" s="34">
        <v>19.3</v>
      </c>
      <c r="F130" s="11">
        <v>33.297907733829163</v>
      </c>
      <c r="G130" s="31">
        <v>642.65</v>
      </c>
      <c r="H130" s="31">
        <f t="shared" si="9"/>
        <v>76.595000000000013</v>
      </c>
      <c r="I130" s="31">
        <v>27.748256444799999</v>
      </c>
      <c r="J130" s="31">
        <v>2125.38</v>
      </c>
    </row>
    <row r="131" spans="1:10" s="3" customFormat="1" ht="24.75" customHeight="1">
      <c r="A131" s="41"/>
      <c r="B131" s="14" t="s">
        <v>48</v>
      </c>
      <c r="C131" s="16">
        <v>84.960000000000008</v>
      </c>
      <c r="D131" s="33">
        <f t="shared" si="8"/>
        <v>2390.79</v>
      </c>
      <c r="E131" s="34">
        <v>6</v>
      </c>
      <c r="F131" s="11">
        <v>33.297907733829163</v>
      </c>
      <c r="G131" s="31">
        <v>199.79</v>
      </c>
      <c r="H131" s="31">
        <f t="shared" si="9"/>
        <v>78.960000000000008</v>
      </c>
      <c r="I131" s="31">
        <v>27.748256444799999</v>
      </c>
      <c r="J131" s="31">
        <v>2191</v>
      </c>
    </row>
    <row r="132" spans="1:10" s="3" customFormat="1" ht="24.75" customHeight="1">
      <c r="A132" s="41"/>
      <c r="B132" s="14" t="s">
        <v>49</v>
      </c>
      <c r="C132" s="16">
        <v>8.2630999999999997</v>
      </c>
      <c r="D132" s="33">
        <f t="shared" si="8"/>
        <v>229.29</v>
      </c>
      <c r="E132" s="36">
        <v>0</v>
      </c>
      <c r="F132" s="11">
        <v>33.297907733829163</v>
      </c>
      <c r="G132" s="31">
        <v>0</v>
      </c>
      <c r="H132" s="31">
        <f t="shared" si="9"/>
        <v>8.2630999999999997</v>
      </c>
      <c r="I132" s="31">
        <v>27.748256444799999</v>
      </c>
      <c r="J132" s="31">
        <v>229.29</v>
      </c>
    </row>
    <row r="133" spans="1:10" s="3" customFormat="1" ht="24.75" customHeight="1">
      <c r="A133" s="41"/>
      <c r="B133" s="14" t="s">
        <v>50</v>
      </c>
      <c r="C133" s="16">
        <v>66.910200000000003</v>
      </c>
      <c r="D133" s="33">
        <f t="shared" si="8"/>
        <v>1914.36</v>
      </c>
      <c r="E133" s="34">
        <v>10.4</v>
      </c>
      <c r="F133" s="11">
        <v>33.297907733829163</v>
      </c>
      <c r="G133" s="31">
        <v>346.3</v>
      </c>
      <c r="H133" s="31">
        <f t="shared" si="9"/>
        <v>56.510200000000005</v>
      </c>
      <c r="I133" s="31">
        <v>27.748256444799999</v>
      </c>
      <c r="J133" s="31">
        <v>1568.06</v>
      </c>
    </row>
    <row r="134" spans="1:10" s="1" customFormat="1" ht="24.75" customHeight="1">
      <c r="A134" s="42" t="s">
        <v>159</v>
      </c>
      <c r="B134" s="22" t="s">
        <v>111</v>
      </c>
      <c r="C134" s="8">
        <f>SUM(C136:C148)</f>
        <v>313.1481</v>
      </c>
      <c r="D134" s="10">
        <f t="shared" ref="D134:D157" si="10">G134+J134</f>
        <v>8901.91</v>
      </c>
      <c r="E134" s="8">
        <f>SUM(E136:E148)</f>
        <v>38.300000000000004</v>
      </c>
      <c r="F134" s="11"/>
      <c r="G134" s="30">
        <f>SUM(G136:G148)</f>
        <v>1275.3300000000002</v>
      </c>
      <c r="H134" s="30">
        <f>SUM(H136:H148)</f>
        <v>274.84809999999999</v>
      </c>
      <c r="I134" s="31"/>
      <c r="J134" s="30">
        <f>SUM(J136:J148)</f>
        <v>7626.58</v>
      </c>
    </row>
    <row r="135" spans="1:10" s="1" customFormat="1" ht="29.25" customHeight="1">
      <c r="A135" s="43"/>
      <c r="B135" s="22" t="s">
        <v>109</v>
      </c>
      <c r="C135" s="8">
        <f>C136</f>
        <v>9.6943000000000001</v>
      </c>
      <c r="D135" s="10">
        <f t="shared" si="10"/>
        <v>269</v>
      </c>
      <c r="E135" s="13">
        <f>SUM(E136)</f>
        <v>0</v>
      </c>
      <c r="F135" s="8"/>
      <c r="G135" s="32">
        <f>SUM(G136)</f>
        <v>0</v>
      </c>
      <c r="H135" s="30">
        <f t="shared" ref="H135:H157" si="11">C135-E135</f>
        <v>9.6943000000000001</v>
      </c>
      <c r="I135" s="30"/>
      <c r="J135" s="32">
        <f>SUM(J136)</f>
        <v>269</v>
      </c>
    </row>
    <row r="136" spans="1:10" ht="24.75" customHeight="1">
      <c r="A136" s="43"/>
      <c r="B136" s="14" t="s">
        <v>91</v>
      </c>
      <c r="C136" s="11">
        <v>9.6943000000000001</v>
      </c>
      <c r="D136" s="33">
        <f t="shared" si="10"/>
        <v>269</v>
      </c>
      <c r="E136" s="15">
        <v>0</v>
      </c>
      <c r="F136" s="11">
        <v>33.297907733829163</v>
      </c>
      <c r="G136" s="31">
        <v>0</v>
      </c>
      <c r="H136" s="31">
        <f t="shared" si="11"/>
        <v>9.6943000000000001</v>
      </c>
      <c r="I136" s="31">
        <v>27.748256444799999</v>
      </c>
      <c r="J136" s="31">
        <v>269</v>
      </c>
    </row>
    <row r="137" spans="1:10" ht="24.75" customHeight="1">
      <c r="A137" s="43"/>
      <c r="B137" s="14" t="s">
        <v>92</v>
      </c>
      <c r="C137" s="11">
        <v>19.52</v>
      </c>
      <c r="D137" s="33">
        <f t="shared" si="10"/>
        <v>558.85</v>
      </c>
      <c r="E137" s="34">
        <v>3.1</v>
      </c>
      <c r="F137" s="11">
        <v>33.297907733829163</v>
      </c>
      <c r="G137" s="31">
        <v>103.22</v>
      </c>
      <c r="H137" s="31">
        <f t="shared" si="11"/>
        <v>16.419999999999998</v>
      </c>
      <c r="I137" s="31">
        <v>27.748256444799999</v>
      </c>
      <c r="J137" s="31">
        <v>455.63</v>
      </c>
    </row>
    <row r="138" spans="1:10" ht="24.75" customHeight="1">
      <c r="A138" s="43"/>
      <c r="B138" s="14" t="s">
        <v>93</v>
      </c>
      <c r="C138" s="11">
        <v>43.258800000000001</v>
      </c>
      <c r="D138" s="33">
        <f t="shared" si="10"/>
        <v>1219.78</v>
      </c>
      <c r="E138" s="34">
        <v>3.5</v>
      </c>
      <c r="F138" s="11">
        <v>33.297907733829163</v>
      </c>
      <c r="G138" s="31">
        <v>116.54</v>
      </c>
      <c r="H138" s="31">
        <f t="shared" si="11"/>
        <v>39.758800000000001</v>
      </c>
      <c r="I138" s="31">
        <v>27.748256444799999</v>
      </c>
      <c r="J138" s="31">
        <v>1103.24</v>
      </c>
    </row>
    <row r="139" spans="1:10" ht="24.75" customHeight="1">
      <c r="A139" s="43"/>
      <c r="B139" s="14" t="s">
        <v>94</v>
      </c>
      <c r="C139" s="11">
        <v>32.760000000000005</v>
      </c>
      <c r="D139" s="33">
        <f t="shared" si="10"/>
        <v>927.36</v>
      </c>
      <c r="E139" s="34">
        <v>3.3</v>
      </c>
      <c r="F139" s="11">
        <v>33.297907733829163</v>
      </c>
      <c r="G139" s="31">
        <v>109.9</v>
      </c>
      <c r="H139" s="31">
        <f t="shared" si="11"/>
        <v>29.460000000000004</v>
      </c>
      <c r="I139" s="31">
        <v>27.748256444799999</v>
      </c>
      <c r="J139" s="31">
        <v>817.46</v>
      </c>
    </row>
    <row r="140" spans="1:10" ht="24.75" customHeight="1">
      <c r="A140" s="43"/>
      <c r="B140" s="14" t="s">
        <v>95</v>
      </c>
      <c r="C140" s="11">
        <v>47.616600000000005</v>
      </c>
      <c r="D140" s="33">
        <f t="shared" si="10"/>
        <v>1350.69</v>
      </c>
      <c r="E140" s="34">
        <v>5.3</v>
      </c>
      <c r="F140" s="11">
        <v>33.297907733829163</v>
      </c>
      <c r="G140" s="31">
        <v>176.48</v>
      </c>
      <c r="H140" s="31">
        <f t="shared" si="11"/>
        <v>42.316600000000008</v>
      </c>
      <c r="I140" s="31">
        <v>27.748256444799999</v>
      </c>
      <c r="J140" s="31">
        <v>1174.21</v>
      </c>
    </row>
    <row r="141" spans="1:10" ht="24.75" customHeight="1">
      <c r="A141" s="43"/>
      <c r="B141" s="14" t="s">
        <v>96</v>
      </c>
      <c r="C141" s="11">
        <v>22.005000000000003</v>
      </c>
      <c r="D141" s="33">
        <f t="shared" si="10"/>
        <v>622.26</v>
      </c>
      <c r="E141" s="34">
        <v>2.1</v>
      </c>
      <c r="F141" s="11">
        <v>33.297907733829163</v>
      </c>
      <c r="G141" s="31">
        <v>69.930000000000007</v>
      </c>
      <c r="H141" s="31">
        <f t="shared" si="11"/>
        <v>19.905000000000001</v>
      </c>
      <c r="I141" s="31">
        <v>27.748256444799999</v>
      </c>
      <c r="J141" s="31">
        <v>552.33000000000004</v>
      </c>
    </row>
    <row r="142" spans="1:10" ht="24.75" customHeight="1">
      <c r="A142" s="43"/>
      <c r="B142" s="14" t="s">
        <v>137</v>
      </c>
      <c r="C142" s="11">
        <v>20.970000000000002</v>
      </c>
      <c r="D142" s="33">
        <f t="shared" si="10"/>
        <v>609.63</v>
      </c>
      <c r="E142" s="34">
        <v>5</v>
      </c>
      <c r="F142" s="11">
        <v>33.297907733829163</v>
      </c>
      <c r="G142" s="31">
        <v>166.49</v>
      </c>
      <c r="H142" s="31">
        <f t="shared" si="11"/>
        <v>15.970000000000002</v>
      </c>
      <c r="I142" s="31">
        <v>27.748256444799999</v>
      </c>
      <c r="J142" s="31">
        <v>443.14</v>
      </c>
    </row>
    <row r="143" spans="1:10" ht="24.75" customHeight="1">
      <c r="A143" s="43"/>
      <c r="B143" s="14" t="s">
        <v>138</v>
      </c>
      <c r="C143" s="11">
        <v>15.0601</v>
      </c>
      <c r="D143" s="33">
        <f t="shared" si="10"/>
        <v>441.75</v>
      </c>
      <c r="E143" s="34">
        <v>4.3</v>
      </c>
      <c r="F143" s="11">
        <v>33.297907733829163</v>
      </c>
      <c r="G143" s="31">
        <v>143.18</v>
      </c>
      <c r="H143" s="31">
        <f t="shared" si="11"/>
        <v>10.760100000000001</v>
      </c>
      <c r="I143" s="31">
        <v>27.748256444799999</v>
      </c>
      <c r="J143" s="31">
        <v>298.57</v>
      </c>
    </row>
    <row r="144" spans="1:10" ht="24.75" customHeight="1">
      <c r="A144" s="43"/>
      <c r="B144" s="14" t="s">
        <v>139</v>
      </c>
      <c r="C144" s="11">
        <v>31.285700000000002</v>
      </c>
      <c r="D144" s="33">
        <f t="shared" si="10"/>
        <v>890.88</v>
      </c>
      <c r="E144" s="34">
        <v>4.0999999999999996</v>
      </c>
      <c r="F144" s="11">
        <v>33.297907733829163</v>
      </c>
      <c r="G144" s="31">
        <v>136.52000000000001</v>
      </c>
      <c r="H144" s="31">
        <f t="shared" si="11"/>
        <v>27.185700000000004</v>
      </c>
      <c r="I144" s="31">
        <v>27.748256444799999</v>
      </c>
      <c r="J144" s="31">
        <v>754.36</v>
      </c>
    </row>
    <row r="145" spans="1:10" ht="24.75" customHeight="1">
      <c r="A145" s="43"/>
      <c r="B145" s="14" t="s">
        <v>140</v>
      </c>
      <c r="C145" s="11">
        <v>24.4678</v>
      </c>
      <c r="D145" s="33">
        <f t="shared" si="10"/>
        <v>695.6</v>
      </c>
      <c r="E145" s="34">
        <v>3</v>
      </c>
      <c r="F145" s="11">
        <v>33.297907733829163</v>
      </c>
      <c r="G145" s="31">
        <v>99.9</v>
      </c>
      <c r="H145" s="31">
        <f t="shared" si="11"/>
        <v>21.4678</v>
      </c>
      <c r="I145" s="31">
        <v>27.748256444799999</v>
      </c>
      <c r="J145" s="31">
        <v>595.70000000000005</v>
      </c>
    </row>
    <row r="146" spans="1:10" ht="24.75" customHeight="1">
      <c r="A146" s="43"/>
      <c r="B146" s="14" t="s">
        <v>141</v>
      </c>
      <c r="C146" s="11">
        <v>18.202999999999999</v>
      </c>
      <c r="D146" s="33">
        <f t="shared" si="10"/>
        <v>513.45000000000005</v>
      </c>
      <c r="E146" s="34">
        <v>1.5</v>
      </c>
      <c r="F146" s="11">
        <v>33.297907733829163</v>
      </c>
      <c r="G146" s="31">
        <v>49.95</v>
      </c>
      <c r="H146" s="31">
        <f t="shared" si="11"/>
        <v>16.702999999999999</v>
      </c>
      <c r="I146" s="31">
        <v>27.748256444799999</v>
      </c>
      <c r="J146" s="31">
        <v>463.5</v>
      </c>
    </row>
    <row r="147" spans="1:10" ht="24.75" customHeight="1">
      <c r="A147" s="43"/>
      <c r="B147" s="14" t="s">
        <v>143</v>
      </c>
      <c r="C147" s="11">
        <v>1.0004999999999999</v>
      </c>
      <c r="D147" s="33">
        <f t="shared" si="10"/>
        <v>27.76</v>
      </c>
      <c r="E147" s="37">
        <v>0</v>
      </c>
      <c r="F147" s="11">
        <v>33.297907733829163</v>
      </c>
      <c r="G147" s="31">
        <v>0</v>
      </c>
      <c r="H147" s="31">
        <f t="shared" si="11"/>
        <v>1.0004999999999999</v>
      </c>
      <c r="I147" s="31">
        <v>27.748256444799999</v>
      </c>
      <c r="J147" s="31">
        <v>27.76</v>
      </c>
    </row>
    <row r="148" spans="1:10" ht="24.75" customHeight="1">
      <c r="A148" s="44"/>
      <c r="B148" s="14" t="s">
        <v>97</v>
      </c>
      <c r="C148" s="11">
        <f>28.3068-C147</f>
        <v>27.3063</v>
      </c>
      <c r="D148" s="33">
        <f t="shared" si="10"/>
        <v>774.9</v>
      </c>
      <c r="E148" s="34">
        <v>3.1</v>
      </c>
      <c r="F148" s="11">
        <v>33.297907733829163</v>
      </c>
      <c r="G148" s="31">
        <v>103.22</v>
      </c>
      <c r="H148" s="31">
        <f t="shared" si="11"/>
        <v>24.206299999999999</v>
      </c>
      <c r="I148" s="31">
        <v>27.748256444799999</v>
      </c>
      <c r="J148" s="31">
        <v>671.68</v>
      </c>
    </row>
    <row r="149" spans="1:10" s="1" customFormat="1" ht="25.5" customHeight="1">
      <c r="A149" s="45" t="s">
        <v>160</v>
      </c>
      <c r="B149" s="17" t="s">
        <v>121</v>
      </c>
      <c r="C149" s="8">
        <f>SUM(C150:C157)</f>
        <v>146.1592</v>
      </c>
      <c r="D149" s="10">
        <f t="shared" si="10"/>
        <v>4178.99</v>
      </c>
      <c r="E149" s="8">
        <f>SUM(E150:E157)</f>
        <v>22.200000000000003</v>
      </c>
      <c r="F149" s="11"/>
      <c r="G149" s="30">
        <f>SUM(G150:G157)</f>
        <v>739.2299999999999</v>
      </c>
      <c r="H149" s="30">
        <f t="shared" si="11"/>
        <v>123.9592</v>
      </c>
      <c r="I149" s="31"/>
      <c r="J149" s="30">
        <f>SUM(J150:J157)</f>
        <v>3439.7599999999998</v>
      </c>
    </row>
    <row r="150" spans="1:10" ht="25.5" customHeight="1">
      <c r="A150" s="45"/>
      <c r="B150" s="14" t="s">
        <v>98</v>
      </c>
      <c r="C150" s="11">
        <v>8.5750000000000011</v>
      </c>
      <c r="D150" s="33">
        <f t="shared" si="10"/>
        <v>254.6</v>
      </c>
      <c r="E150" s="34">
        <v>3</v>
      </c>
      <c r="F150" s="11">
        <v>33.297907733829163</v>
      </c>
      <c r="G150" s="31">
        <v>99.9</v>
      </c>
      <c r="H150" s="31">
        <f t="shared" si="11"/>
        <v>5.5750000000000011</v>
      </c>
      <c r="I150" s="31">
        <v>27.748256444799999</v>
      </c>
      <c r="J150" s="31">
        <v>154.69999999999999</v>
      </c>
    </row>
    <row r="151" spans="1:10" ht="25.5" customHeight="1">
      <c r="A151" s="45"/>
      <c r="B151" s="14" t="s">
        <v>99</v>
      </c>
      <c r="C151" s="11">
        <v>17.1387</v>
      </c>
      <c r="D151" s="33">
        <f t="shared" si="10"/>
        <v>481.12</v>
      </c>
      <c r="E151" s="34">
        <v>1</v>
      </c>
      <c r="F151" s="11">
        <v>33.297907733829163</v>
      </c>
      <c r="G151" s="31">
        <v>33.299999999999997</v>
      </c>
      <c r="H151" s="31">
        <f t="shared" si="11"/>
        <v>16.1387</v>
      </c>
      <c r="I151" s="31">
        <v>27.748256444799999</v>
      </c>
      <c r="J151" s="31">
        <v>447.82</v>
      </c>
    </row>
    <row r="152" spans="1:10" ht="25.5" customHeight="1">
      <c r="A152" s="45"/>
      <c r="B152" s="14" t="s">
        <v>100</v>
      </c>
      <c r="C152" s="11">
        <v>26.586500000000001</v>
      </c>
      <c r="D152" s="33">
        <f t="shared" si="10"/>
        <v>744.39</v>
      </c>
      <c r="E152" s="34">
        <v>1.2</v>
      </c>
      <c r="F152" s="11">
        <v>33.297907733829163</v>
      </c>
      <c r="G152" s="31">
        <v>39.96</v>
      </c>
      <c r="H152" s="31">
        <f t="shared" si="11"/>
        <v>25.386500000000002</v>
      </c>
      <c r="I152" s="31">
        <v>27.748256444799999</v>
      </c>
      <c r="J152" s="31">
        <v>704.43</v>
      </c>
    </row>
    <row r="153" spans="1:10" ht="25.5" customHeight="1">
      <c r="A153" s="45" t="s">
        <v>160</v>
      </c>
      <c r="B153" s="14" t="s">
        <v>101</v>
      </c>
      <c r="C153" s="11">
        <v>15.3</v>
      </c>
      <c r="D153" s="33">
        <f t="shared" si="10"/>
        <v>449.01</v>
      </c>
      <c r="E153" s="34">
        <v>4.4000000000000004</v>
      </c>
      <c r="F153" s="11">
        <v>33.297907733829163</v>
      </c>
      <c r="G153" s="31">
        <v>146.51</v>
      </c>
      <c r="H153" s="31">
        <f t="shared" si="11"/>
        <v>10.9</v>
      </c>
      <c r="I153" s="31">
        <v>27.748256444799999</v>
      </c>
      <c r="J153" s="31">
        <v>302.5</v>
      </c>
    </row>
    <row r="154" spans="1:10" ht="25.5" customHeight="1">
      <c r="A154" s="45"/>
      <c r="B154" s="14" t="s">
        <v>102</v>
      </c>
      <c r="C154" s="11">
        <v>13.269600000000001</v>
      </c>
      <c r="D154" s="33">
        <f t="shared" si="10"/>
        <v>389.33000000000004</v>
      </c>
      <c r="E154" s="34">
        <v>3.8</v>
      </c>
      <c r="F154" s="11">
        <v>33.297907733829163</v>
      </c>
      <c r="G154" s="31">
        <v>126.53</v>
      </c>
      <c r="H154" s="31">
        <f t="shared" si="11"/>
        <v>9.4695999999999998</v>
      </c>
      <c r="I154" s="31">
        <v>27.748256444799999</v>
      </c>
      <c r="J154" s="31">
        <v>262.8</v>
      </c>
    </row>
    <row r="155" spans="1:10" ht="25.5" customHeight="1">
      <c r="A155" s="45"/>
      <c r="B155" s="14" t="s">
        <v>103</v>
      </c>
      <c r="C155" s="11">
        <v>6.7780000000000005</v>
      </c>
      <c r="D155" s="33">
        <f t="shared" si="10"/>
        <v>188.1</v>
      </c>
      <c r="E155" s="37">
        <v>0</v>
      </c>
      <c r="F155" s="11">
        <v>33.297907733829163</v>
      </c>
      <c r="G155" s="31">
        <v>0</v>
      </c>
      <c r="H155" s="31">
        <f t="shared" si="11"/>
        <v>6.7780000000000005</v>
      </c>
      <c r="I155" s="31">
        <v>27.748256444799999</v>
      </c>
      <c r="J155" s="31">
        <v>188.1</v>
      </c>
    </row>
    <row r="156" spans="1:10" ht="25.5" customHeight="1">
      <c r="A156" s="45"/>
      <c r="B156" s="14" t="s">
        <v>104</v>
      </c>
      <c r="C156" s="11">
        <v>32.8399</v>
      </c>
      <c r="D156" s="33">
        <f t="shared" si="10"/>
        <v>932.33999999999992</v>
      </c>
      <c r="E156" s="34">
        <v>3.8</v>
      </c>
      <c r="F156" s="11">
        <v>33.297907733829163</v>
      </c>
      <c r="G156" s="31">
        <v>126.53</v>
      </c>
      <c r="H156" s="31">
        <f t="shared" si="11"/>
        <v>29.039899999999999</v>
      </c>
      <c r="I156" s="31">
        <v>27.748256444799999</v>
      </c>
      <c r="J156" s="31">
        <v>805.81</v>
      </c>
    </row>
    <row r="157" spans="1:10" ht="25.5" customHeight="1">
      <c r="A157" s="45"/>
      <c r="B157" s="14" t="s">
        <v>105</v>
      </c>
      <c r="C157" s="11">
        <v>25.671500000000002</v>
      </c>
      <c r="D157" s="33">
        <f t="shared" si="10"/>
        <v>740.1</v>
      </c>
      <c r="E157" s="34">
        <v>5</v>
      </c>
      <c r="F157" s="11">
        <v>33.297907733829163</v>
      </c>
      <c r="G157" s="31">
        <v>166.5</v>
      </c>
      <c r="H157" s="31">
        <f t="shared" si="11"/>
        <v>20.671500000000002</v>
      </c>
      <c r="I157" s="31">
        <v>27.748256444799999</v>
      </c>
      <c r="J157" s="31">
        <v>573.6</v>
      </c>
    </row>
  </sheetData>
  <mergeCells count="27">
    <mergeCell ref="A55:A63"/>
    <mergeCell ref="A1:B1"/>
    <mergeCell ref="A4:A5"/>
    <mergeCell ref="B4:B5"/>
    <mergeCell ref="C4:C5"/>
    <mergeCell ref="D4:D5"/>
    <mergeCell ref="E4:G4"/>
    <mergeCell ref="H4:J4"/>
    <mergeCell ref="I3:J3"/>
    <mergeCell ref="A2:J2"/>
    <mergeCell ref="A7:A17"/>
    <mergeCell ref="A18:A28"/>
    <mergeCell ref="A29:A35"/>
    <mergeCell ref="A36:A49"/>
    <mergeCell ref="A50:A54"/>
    <mergeCell ref="A153:A157"/>
    <mergeCell ref="A64:A75"/>
    <mergeCell ref="A76:A79"/>
    <mergeCell ref="A80:A86"/>
    <mergeCell ref="A87:A92"/>
    <mergeCell ref="A93:A100"/>
    <mergeCell ref="A101:A103"/>
    <mergeCell ref="A104:A113"/>
    <mergeCell ref="A114:A126"/>
    <mergeCell ref="A127:A133"/>
    <mergeCell ref="A134:A148"/>
    <mergeCell ref="A149:A152"/>
  </mergeCells>
  <phoneticPr fontId="2" type="noConversion"/>
  <printOptions horizontalCentered="1"/>
  <pageMargins left="0.31496062992125984" right="0.11811023622047245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发文表</vt:lpstr>
      <vt:lpstr>发文表!Print_Titles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2019-08-12T03:22:14Z</dcterms:modified>
</cp:coreProperties>
</file>