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1.2017年度农客油补" sheetId="1" r:id="rId1"/>
    <sheet name="2.2017年度出租油补" sheetId="2" r:id="rId2"/>
    <sheet name="3.2017年度水客油补" sheetId="3" r:id="rId3"/>
    <sheet name="4.省统筹新能源公交" sheetId="6" r:id="rId4"/>
    <sheet name="5.省统筹新能源农客" sheetId="7" r:id="rId5"/>
    <sheet name="6.省统筹新能源出租" sheetId="8" r:id="rId6"/>
    <sheet name="7.省统筹农村招呼站" sheetId="11" r:id="rId7"/>
    <sheet name="8.省统筹水路客运结构调整" sheetId="5" r:id="rId8"/>
    <sheet name="9.省统筹监管平台运维及审计" sheetId="12" r:id="rId9"/>
  </sheets>
  <definedNames>
    <definedName name="_xlnm.Print_Titles" localSheetId="0">'1.2017年度农客油补'!$3:$3</definedName>
    <definedName name="_xlnm.Print_Titles" localSheetId="1">'2.2017年度出租油补'!$3:$3</definedName>
    <definedName name="_xlnm.Print_Titles" localSheetId="2">'3.2017年度水客油补'!$3:$3</definedName>
    <definedName name="_xlnm.Print_Titles" localSheetId="3">'4.省统筹新能源公交'!$3:$4</definedName>
  </definedNames>
  <calcPr calcId="145621"/>
</workbook>
</file>

<file path=xl/calcChain.xml><?xml version="1.0" encoding="utf-8"?>
<calcChain xmlns="http://schemas.openxmlformats.org/spreadsheetml/2006/main">
  <c r="D5" i="12" l="1"/>
  <c r="I7" i="6" l="1"/>
  <c r="I8" i="6"/>
  <c r="I9" i="6"/>
  <c r="I10" i="6"/>
  <c r="I11" i="6"/>
  <c r="I12" i="6"/>
  <c r="I13" i="6"/>
  <c r="I21" i="6"/>
  <c r="I22" i="6"/>
  <c r="I23" i="6"/>
  <c r="I24" i="6"/>
  <c r="I25" i="6"/>
  <c r="I14" i="6"/>
  <c r="I15" i="6"/>
  <c r="I19" i="6"/>
  <c r="I20" i="6"/>
  <c r="I29" i="6"/>
  <c r="I30" i="6"/>
  <c r="I31" i="6"/>
  <c r="I32" i="6"/>
  <c r="I33" i="6"/>
  <c r="I16" i="6"/>
  <c r="I17" i="6"/>
  <c r="I18" i="6"/>
  <c r="I26" i="6"/>
  <c r="I27" i="6"/>
  <c r="I28" i="6"/>
  <c r="I34" i="6"/>
  <c r="I6" i="6"/>
  <c r="I5" i="6"/>
  <c r="C19" i="11"/>
  <c r="C18" i="11"/>
  <c r="C15" i="11"/>
  <c r="C16" i="11"/>
  <c r="C17" i="11"/>
  <c r="C13" i="11"/>
  <c r="C12" i="11"/>
  <c r="C14" i="11"/>
  <c r="C11" i="11"/>
  <c r="C10" i="11"/>
  <c r="C9" i="11"/>
  <c r="C8" i="11"/>
  <c r="C7" i="11"/>
  <c r="C6" i="11"/>
  <c r="C5" i="11"/>
  <c r="B5" i="11"/>
  <c r="C5" i="5"/>
  <c r="E96" i="3"/>
  <c r="D96" i="3"/>
  <c r="E90" i="3"/>
  <c r="D90" i="3"/>
  <c r="E79" i="3"/>
  <c r="D79" i="3"/>
  <c r="E68" i="3"/>
  <c r="D68" i="3"/>
  <c r="E62" i="3"/>
  <c r="D62" i="3"/>
  <c r="E58" i="3"/>
  <c r="D58" i="3"/>
  <c r="E49" i="3"/>
  <c r="D49" i="3"/>
  <c r="E41" i="3"/>
  <c r="D41" i="3"/>
  <c r="E30" i="3"/>
  <c r="D30" i="3"/>
  <c r="E21" i="3"/>
  <c r="D21" i="3"/>
  <c r="E16" i="3"/>
  <c r="D16" i="3"/>
  <c r="E9" i="3"/>
  <c r="D9" i="3"/>
  <c r="E5" i="3"/>
  <c r="D5" i="3"/>
  <c r="D4" i="3" s="1"/>
  <c r="E110" i="2"/>
  <c r="D110" i="2"/>
  <c r="E96" i="2"/>
  <c r="D96" i="2"/>
  <c r="E90" i="2"/>
  <c r="D90" i="2"/>
  <c r="E79" i="2"/>
  <c r="D79" i="2"/>
  <c r="E68" i="2"/>
  <c r="D68" i="2"/>
  <c r="E62" i="2"/>
  <c r="D62" i="2"/>
  <c r="E58" i="2"/>
  <c r="D58" i="2"/>
  <c r="E49" i="2"/>
  <c r="D49" i="2"/>
  <c r="E41" i="2"/>
  <c r="D41" i="2"/>
  <c r="E30" i="2"/>
  <c r="D30" i="2"/>
  <c r="E21" i="2"/>
  <c r="D21" i="2"/>
  <c r="E16" i="2"/>
  <c r="D16" i="2"/>
  <c r="E9" i="2"/>
  <c r="D9" i="2"/>
  <c r="E5" i="2"/>
  <c r="E4" i="2" s="1"/>
  <c r="D5" i="2"/>
  <c r="D4" i="2" s="1"/>
  <c r="E4" i="3" l="1"/>
</calcChain>
</file>

<file path=xl/sharedStrings.xml><?xml version="1.0" encoding="utf-8"?>
<sst xmlns="http://schemas.openxmlformats.org/spreadsheetml/2006/main" count="523" uniqueCount="275">
  <si>
    <t>序号</t>
  </si>
  <si>
    <t>市县名称</t>
  </si>
  <si>
    <t>车辆数（辆）</t>
  </si>
  <si>
    <t>座位数（座）</t>
  </si>
  <si>
    <t>系数座位（座）</t>
  </si>
  <si>
    <t>全省合计</t>
  </si>
  <si>
    <t>长沙市小计</t>
  </si>
  <si>
    <t>市本级及所辖区</t>
  </si>
  <si>
    <t>浏阳市</t>
  </si>
  <si>
    <t>宁乡市</t>
  </si>
  <si>
    <t>株洲市小计</t>
  </si>
  <si>
    <t>株洲县</t>
  </si>
  <si>
    <t>醴陵市</t>
  </si>
  <si>
    <t>攸县</t>
  </si>
  <si>
    <t>茶陵县</t>
  </si>
  <si>
    <t>炎陵县</t>
  </si>
  <si>
    <t>湘潭市小计</t>
  </si>
  <si>
    <t>湘潭县</t>
  </si>
  <si>
    <t>湘乡市</t>
  </si>
  <si>
    <t>韶山市</t>
  </si>
  <si>
    <t>衡阳市小计</t>
  </si>
  <si>
    <t>衡南县</t>
  </si>
  <si>
    <t>衡阳县</t>
  </si>
  <si>
    <t>衡山县</t>
  </si>
  <si>
    <t>衡东县</t>
  </si>
  <si>
    <t>常宁市</t>
  </si>
  <si>
    <t>祁东县</t>
  </si>
  <si>
    <t>耒阳市</t>
  </si>
  <si>
    <t>邵阳市小计</t>
  </si>
  <si>
    <t>邵东县</t>
  </si>
  <si>
    <t>新邵县</t>
  </si>
  <si>
    <t>隆回县</t>
  </si>
  <si>
    <t>武冈市</t>
  </si>
  <si>
    <t>洞口县</t>
  </si>
  <si>
    <t>新宁县</t>
  </si>
  <si>
    <t>邵阳县</t>
  </si>
  <si>
    <t>城步苗族自治县</t>
  </si>
  <si>
    <t>绥宁县</t>
  </si>
  <si>
    <t>岳阳市小计</t>
  </si>
  <si>
    <t>汨罗市</t>
  </si>
  <si>
    <t>平江县</t>
  </si>
  <si>
    <t>湘阴县</t>
  </si>
  <si>
    <t>临湘市</t>
  </si>
  <si>
    <t>华容县</t>
  </si>
  <si>
    <t>岳阳县</t>
  </si>
  <si>
    <t>常德市小计</t>
  </si>
  <si>
    <t>津市市</t>
  </si>
  <si>
    <t>安乡县</t>
  </si>
  <si>
    <t>汉寿县</t>
  </si>
  <si>
    <t>澧县</t>
  </si>
  <si>
    <t>临澧县</t>
  </si>
  <si>
    <t>桃源县</t>
  </si>
  <si>
    <t>石门县</t>
  </si>
  <si>
    <t>张家界市小计</t>
  </si>
  <si>
    <t>慈利县</t>
  </si>
  <si>
    <t>桑植县</t>
  </si>
  <si>
    <t>益阳市小计</t>
  </si>
  <si>
    <t>沅江市</t>
  </si>
  <si>
    <t>南县</t>
  </si>
  <si>
    <t>桃江县</t>
  </si>
  <si>
    <t>安化县</t>
  </si>
  <si>
    <t>永州市小计</t>
  </si>
  <si>
    <t>东安县</t>
  </si>
  <si>
    <t>道县</t>
  </si>
  <si>
    <t>宁远县</t>
  </si>
  <si>
    <t>江永县</t>
  </si>
  <si>
    <t>蓝山县</t>
  </si>
  <si>
    <t>新田县</t>
  </si>
  <si>
    <t>双牌县</t>
  </si>
  <si>
    <t>祁阳县</t>
  </si>
  <si>
    <t>郴州市小计</t>
  </si>
  <si>
    <t>资兴市</t>
  </si>
  <si>
    <t>桂阳县</t>
  </si>
  <si>
    <t>永兴县</t>
  </si>
  <si>
    <t>宜章县</t>
  </si>
  <si>
    <t>嘉禾县</t>
  </si>
  <si>
    <t>临武县</t>
  </si>
  <si>
    <t>汝城县</t>
  </si>
  <si>
    <t>桂东县</t>
  </si>
  <si>
    <t>安仁县</t>
  </si>
  <si>
    <t>娄底市小计</t>
  </si>
  <si>
    <t>涟源市</t>
  </si>
  <si>
    <t>冷水江市</t>
  </si>
  <si>
    <t>双峰县</t>
  </si>
  <si>
    <t>新化县</t>
  </si>
  <si>
    <t>怀化市小计</t>
  </si>
  <si>
    <t>沅陵县</t>
  </si>
  <si>
    <t>辰溪县</t>
  </si>
  <si>
    <t>溆浦县</t>
  </si>
  <si>
    <t>中方县</t>
  </si>
  <si>
    <t>洪江市</t>
  </si>
  <si>
    <t>洪江区</t>
  </si>
  <si>
    <t>会同县</t>
  </si>
  <si>
    <t>湘西土家族苗族自治州小计</t>
  </si>
  <si>
    <t>序号</t>
    <phoneticPr fontId="5" type="noConversion"/>
  </si>
  <si>
    <t>市县名称</t>
    <phoneticPr fontId="5" type="noConversion"/>
  </si>
  <si>
    <t>城镇人口
（万人）</t>
    <phoneticPr fontId="5" type="noConversion"/>
  </si>
  <si>
    <t>系数</t>
    <phoneticPr fontId="5" type="noConversion"/>
  </si>
  <si>
    <t>全省合计</t>
    <phoneticPr fontId="5" type="noConversion"/>
  </si>
  <si>
    <t>长沙市</t>
    <phoneticPr fontId="5" type="noConversion"/>
  </si>
  <si>
    <t>长沙市小计</t>
    <phoneticPr fontId="5" type="noConversion"/>
  </si>
  <si>
    <t>市本级及所辖区</t>
    <phoneticPr fontId="5" type="noConversion"/>
  </si>
  <si>
    <t>株洲市</t>
    <phoneticPr fontId="5" type="noConversion"/>
  </si>
  <si>
    <t>株洲市小计</t>
    <phoneticPr fontId="5" type="noConversion"/>
  </si>
  <si>
    <t>湘潭市</t>
    <phoneticPr fontId="5" type="noConversion"/>
  </si>
  <si>
    <t>衡阳市</t>
    <phoneticPr fontId="5" type="noConversion"/>
  </si>
  <si>
    <t>邵阳市</t>
    <phoneticPr fontId="5" type="noConversion"/>
  </si>
  <si>
    <t>城步县</t>
  </si>
  <si>
    <t>岳阳市</t>
    <phoneticPr fontId="5" type="noConversion"/>
  </si>
  <si>
    <t>常德市</t>
    <phoneticPr fontId="5" type="noConversion"/>
  </si>
  <si>
    <t>张家界市</t>
    <phoneticPr fontId="5" type="noConversion"/>
  </si>
  <si>
    <t>益阳市</t>
    <phoneticPr fontId="5" type="noConversion"/>
  </si>
  <si>
    <t>永州市</t>
    <phoneticPr fontId="5" type="noConversion"/>
  </si>
  <si>
    <t>江华县</t>
  </si>
  <si>
    <t>郴州市</t>
    <phoneticPr fontId="5" type="noConversion"/>
  </si>
  <si>
    <t>娄底市</t>
    <phoneticPr fontId="5" type="noConversion"/>
  </si>
  <si>
    <t>怀化市</t>
    <phoneticPr fontId="5" type="noConversion"/>
  </si>
  <si>
    <t>麻阳县</t>
  </si>
  <si>
    <t>新晃县</t>
  </si>
  <si>
    <t>芷江县</t>
  </si>
  <si>
    <t>靖州县</t>
  </si>
  <si>
    <t>通道县</t>
  </si>
  <si>
    <t>长沙市</t>
  </si>
  <si>
    <t>宁乡县</t>
  </si>
  <si>
    <t>株洲市</t>
  </si>
  <si>
    <t>湘潭市</t>
  </si>
  <si>
    <t>衡阳市</t>
  </si>
  <si>
    <t>邵阳市</t>
  </si>
  <si>
    <t>岳阳市</t>
  </si>
  <si>
    <t>常德市</t>
  </si>
  <si>
    <t>张家界市</t>
  </si>
  <si>
    <t>益阳市</t>
  </si>
  <si>
    <t>市本级及所辖区（含大通湖区）</t>
  </si>
  <si>
    <t>永州市</t>
  </si>
  <si>
    <t>郴州市</t>
  </si>
  <si>
    <t>娄底市</t>
  </si>
  <si>
    <t>怀化市</t>
  </si>
  <si>
    <t>湘西土家族苗族自治州</t>
  </si>
  <si>
    <t>地   区</t>
  </si>
  <si>
    <t>备注</t>
  </si>
  <si>
    <t>市、县
（区）</t>
  </si>
  <si>
    <t>市区</t>
  </si>
  <si>
    <t>长沙县</t>
  </si>
  <si>
    <t>望城区</t>
  </si>
  <si>
    <t>醴陵</t>
  </si>
  <si>
    <t>邵阳</t>
  </si>
  <si>
    <t>冷水江</t>
  </si>
  <si>
    <t>运营月份</t>
  </si>
  <si>
    <t>车辆等级</t>
  </si>
  <si>
    <t>纯电动巡游出租车数（台）</t>
    <phoneticPr fontId="5" type="noConversion"/>
  </si>
  <si>
    <t>市州</t>
    <phoneticPr fontId="5" type="noConversion"/>
  </si>
  <si>
    <t>数量（个）</t>
  </si>
  <si>
    <t>实施单位</t>
    <phoneticPr fontId="5" type="noConversion"/>
  </si>
  <si>
    <t>实施项目</t>
    <phoneticPr fontId="5" type="noConversion"/>
  </si>
  <si>
    <t>备注</t>
    <phoneticPr fontId="5" type="noConversion"/>
  </si>
  <si>
    <t>省道路运输管理局</t>
    <phoneticPr fontId="5" type="noConversion"/>
  </si>
  <si>
    <t>“城乡道路客运油补和新能源车运营监管平台”运营、维护支出</t>
    <phoneticPr fontId="5" type="noConversion"/>
  </si>
  <si>
    <t>2017年度全省农村客运和出租车行业油补及省统筹资金部分资金第三方审计服务</t>
    <phoneticPr fontId="5" type="noConversion"/>
  </si>
  <si>
    <t>纯电动</t>
    <phoneticPr fontId="1" type="noConversion"/>
  </si>
  <si>
    <t>插电式</t>
    <phoneticPr fontId="1" type="noConversion"/>
  </si>
  <si>
    <t>非插电式混合动力</t>
    <phoneticPr fontId="1" type="noConversion"/>
  </si>
  <si>
    <t>补助标准（万元/台）</t>
    <phoneticPr fontId="1" type="noConversion"/>
  </si>
  <si>
    <t>2017年度补贴金额（万元）</t>
    <phoneticPr fontId="1" type="noConversion"/>
  </si>
  <si>
    <t>车辆数（台·年）</t>
    <phoneticPr fontId="7" type="noConversion"/>
  </si>
  <si>
    <t>2016年度清算金额（万元）</t>
    <phoneticPr fontId="1" type="noConversion"/>
  </si>
  <si>
    <t>附件2</t>
    <phoneticPr fontId="5" type="noConversion"/>
  </si>
  <si>
    <t>宁乡市</t>
    <phoneticPr fontId="5" type="noConversion"/>
  </si>
  <si>
    <t>株洲市</t>
    <phoneticPr fontId="5" type="noConversion"/>
  </si>
  <si>
    <t>株洲市小计</t>
    <phoneticPr fontId="5" type="noConversion"/>
  </si>
  <si>
    <t>株洲县</t>
    <phoneticPr fontId="5" type="noConversion"/>
  </si>
  <si>
    <t>湘潭市</t>
    <phoneticPr fontId="5" type="noConversion"/>
  </si>
  <si>
    <t>湘潭市小计</t>
    <phoneticPr fontId="5" type="noConversion"/>
  </si>
  <si>
    <t>衡阳市</t>
    <phoneticPr fontId="5" type="noConversion"/>
  </si>
  <si>
    <t>衡阳市小计</t>
    <phoneticPr fontId="5" type="noConversion"/>
  </si>
  <si>
    <t>邵阳市</t>
    <phoneticPr fontId="5" type="noConversion"/>
  </si>
  <si>
    <t>邵阳市小计</t>
    <phoneticPr fontId="5" type="noConversion"/>
  </si>
  <si>
    <t>岳阳市</t>
    <phoneticPr fontId="5" type="noConversion"/>
  </si>
  <si>
    <t>岳阳市小计</t>
    <phoneticPr fontId="5" type="noConversion"/>
  </si>
  <si>
    <t>常德市</t>
    <phoneticPr fontId="5" type="noConversion"/>
  </si>
  <si>
    <t>常德市小计</t>
    <phoneticPr fontId="5" type="noConversion"/>
  </si>
  <si>
    <t>张家界市</t>
    <phoneticPr fontId="5" type="noConversion"/>
  </si>
  <si>
    <t>张家界市小计</t>
    <phoneticPr fontId="5" type="noConversion"/>
  </si>
  <si>
    <t>益阳市</t>
    <phoneticPr fontId="5" type="noConversion"/>
  </si>
  <si>
    <t>益阳市小计</t>
    <phoneticPr fontId="5" type="noConversion"/>
  </si>
  <si>
    <t>永州市</t>
    <phoneticPr fontId="5" type="noConversion"/>
  </si>
  <si>
    <t>永州市小计</t>
    <phoneticPr fontId="5" type="noConversion"/>
  </si>
  <si>
    <t>郴州市</t>
    <phoneticPr fontId="5" type="noConversion"/>
  </si>
  <si>
    <t>郴州市小计</t>
    <phoneticPr fontId="5" type="noConversion"/>
  </si>
  <si>
    <t>娄底市</t>
    <phoneticPr fontId="5" type="noConversion"/>
  </si>
  <si>
    <t>娄底市小计</t>
    <phoneticPr fontId="5" type="noConversion"/>
  </si>
  <si>
    <t>怀化市</t>
    <phoneticPr fontId="5" type="noConversion"/>
  </si>
  <si>
    <t>怀化市小计</t>
    <phoneticPr fontId="5" type="noConversion"/>
  </si>
  <si>
    <t>吉首市</t>
    <phoneticPr fontId="5" type="noConversion"/>
  </si>
  <si>
    <t>泸溪县</t>
    <phoneticPr fontId="5" type="noConversion"/>
  </si>
  <si>
    <t>凤凰县</t>
    <phoneticPr fontId="5" type="noConversion"/>
  </si>
  <si>
    <t>花垣县</t>
    <phoneticPr fontId="5" type="noConversion"/>
  </si>
  <si>
    <t>保靖县</t>
    <phoneticPr fontId="5" type="noConversion"/>
  </si>
  <si>
    <t>古丈县</t>
    <phoneticPr fontId="5" type="noConversion"/>
  </si>
  <si>
    <t>永顺县</t>
    <phoneticPr fontId="5" type="noConversion"/>
  </si>
  <si>
    <t>龙山县</t>
    <phoneticPr fontId="5" type="noConversion"/>
  </si>
  <si>
    <t>附件1</t>
    <phoneticPr fontId="1" type="noConversion"/>
  </si>
  <si>
    <t>附件3</t>
    <phoneticPr fontId="7" type="noConversion"/>
  </si>
  <si>
    <t>附件4</t>
    <phoneticPr fontId="1" type="noConversion"/>
  </si>
  <si>
    <t>附件5</t>
    <phoneticPr fontId="1" type="noConversion"/>
  </si>
  <si>
    <t>附件6</t>
    <phoneticPr fontId="5" type="noConversion"/>
  </si>
  <si>
    <t>邵阳县</t>
    <phoneticPr fontId="7" type="noConversion"/>
  </si>
  <si>
    <t>序号</t>
    <phoneticPr fontId="7" type="noConversion"/>
  </si>
  <si>
    <t>凤凰县</t>
    <phoneticPr fontId="1" type="noConversion"/>
  </si>
  <si>
    <t>长沙市</t>
    <phoneticPr fontId="1" type="noConversion"/>
  </si>
  <si>
    <t>株洲市</t>
    <phoneticPr fontId="1" type="noConversion"/>
  </si>
  <si>
    <t>湘潭市</t>
    <phoneticPr fontId="1" type="noConversion"/>
  </si>
  <si>
    <t>衡阳市</t>
    <phoneticPr fontId="1" type="noConversion"/>
  </si>
  <si>
    <t>岳阳市</t>
    <phoneticPr fontId="1" type="noConversion"/>
  </si>
  <si>
    <t>永州市</t>
    <phoneticPr fontId="1" type="noConversion"/>
  </si>
  <si>
    <t>郴州市</t>
    <phoneticPr fontId="1" type="noConversion"/>
  </si>
  <si>
    <t>娄底市</t>
    <phoneticPr fontId="1" type="noConversion"/>
  </si>
  <si>
    <t>怀化市</t>
    <phoneticPr fontId="1" type="noConversion"/>
  </si>
  <si>
    <t>长沙市</t>
    <phoneticPr fontId="5" type="noConversion"/>
  </si>
  <si>
    <t>邵阳市</t>
    <phoneticPr fontId="1" type="noConversion"/>
  </si>
  <si>
    <t>怀化市</t>
    <phoneticPr fontId="1" type="noConversion"/>
  </si>
  <si>
    <t>湘西土家族苗族自治州</t>
    <phoneticPr fontId="5" type="noConversion"/>
  </si>
  <si>
    <t>备注</t>
    <phoneticPr fontId="1" type="noConversion"/>
  </si>
  <si>
    <t>湘西土家族苗族自治州</t>
    <phoneticPr fontId="5" type="noConversion"/>
  </si>
  <si>
    <t>小计</t>
    <phoneticPr fontId="5" type="noConversion"/>
  </si>
  <si>
    <t>湘西土家族苗族自治州</t>
    <phoneticPr fontId="7" type="noConversion"/>
  </si>
  <si>
    <t>湘西土家族苗族自治州</t>
    <phoneticPr fontId="5" type="noConversion"/>
  </si>
  <si>
    <t>合计</t>
    <phoneticPr fontId="1" type="noConversion"/>
  </si>
  <si>
    <t>附件7：</t>
    <phoneticPr fontId="1" type="noConversion"/>
  </si>
  <si>
    <t>附件8</t>
    <phoneticPr fontId="5" type="noConversion"/>
  </si>
  <si>
    <t>附件9</t>
    <phoneticPr fontId="5" type="noConversion"/>
  </si>
  <si>
    <t>2017年度农村道路客运成品油价格补贴资金明细表</t>
    <phoneticPr fontId="1" type="noConversion"/>
  </si>
  <si>
    <t>麻阳县</t>
    <phoneticPr fontId="1" type="noConversion"/>
  </si>
  <si>
    <t>新晃县</t>
    <phoneticPr fontId="1" type="noConversion"/>
  </si>
  <si>
    <t>芷江县</t>
    <phoneticPr fontId="1" type="noConversion"/>
  </si>
  <si>
    <t>靖州县</t>
    <phoneticPr fontId="1" type="noConversion"/>
  </si>
  <si>
    <t>通道县</t>
    <phoneticPr fontId="1" type="noConversion"/>
  </si>
  <si>
    <t>江华县</t>
    <phoneticPr fontId="1" type="noConversion"/>
  </si>
  <si>
    <t>2017年度出租车成品油价格补贴资金明细表</t>
    <phoneticPr fontId="5" type="noConversion"/>
  </si>
  <si>
    <t>拨付金额
（万元）</t>
    <phoneticPr fontId="5" type="noConversion"/>
  </si>
  <si>
    <t>拨付金额
（万元）</t>
    <phoneticPr fontId="1" type="noConversion"/>
  </si>
  <si>
    <t>船舶数
（艘）</t>
    <phoneticPr fontId="7" type="noConversion"/>
  </si>
  <si>
    <t>客位数
（客位）</t>
    <phoneticPr fontId="7" type="noConversion"/>
  </si>
  <si>
    <t>车辆标台数
（按月折算）</t>
    <phoneticPr fontId="5" type="noConversion"/>
  </si>
  <si>
    <t>2017年度农村水路客运成品成品油价格补贴资金明细表</t>
    <phoneticPr fontId="7" type="noConversion"/>
  </si>
  <si>
    <t>注：政府支出功能分类科目列“2140402对农村道路客运的补贴”，经济科目“50999其他对个人和家庭的补助”。</t>
    <phoneticPr fontId="1" type="noConversion"/>
  </si>
  <si>
    <t>注：政府支出功能分类科目列“2140403对出租车的补贴”，经济科目“50999其他对个人和家庭的补助”。</t>
    <phoneticPr fontId="1" type="noConversion"/>
  </si>
  <si>
    <t>拨付金额
（万元）</t>
    <phoneticPr fontId="5" type="noConversion"/>
  </si>
  <si>
    <t>注：1、政府支出功能分类科目列“2140499成品油价格改革补贴其他支出”，经济科目“50999
       其他对个人和家庭的补助”。
    2、益阳市本级及辖区含大通湖区船舶客位为124,补助资金7.52 万元。
    3、2017年度岛际农村水路客运成品油补助资金每客位标准606.5853元。</t>
    <phoneticPr fontId="7" type="noConversion"/>
  </si>
  <si>
    <t>合计</t>
  </si>
  <si>
    <t>本次拨付资金（万元）</t>
    <phoneticPr fontId="1" type="noConversion"/>
  </si>
  <si>
    <t>注:1、政府支出功能分类科目列“2140401对城市公交的补贴”，经济科目“50799其他对企业补助”。
   2、湘潭非插电式混合动力公交车实际车辆数应为109，因其中56台营运时间为3个月折合为14台年计算，故计算为67台。</t>
    <phoneticPr fontId="1" type="noConversion"/>
  </si>
  <si>
    <t>中型</t>
  </si>
  <si>
    <t>醴陵市</t>
    <phoneticPr fontId="1" type="noConversion"/>
  </si>
  <si>
    <t>中型</t>
    <phoneticPr fontId="1" type="noConversion"/>
  </si>
  <si>
    <t>大型</t>
  </si>
  <si>
    <t>注：1、政府支出功能分类科目列“2140402对农村道路客运的补贴”，经济科目“50999其他对个人和家庭的补助”。
    2、补助标准为，小型车2万元/辆/年，中型车3万元/辆/年，大型车4万元/辆/年。</t>
    <phoneticPr fontId="1" type="noConversion"/>
  </si>
  <si>
    <t>车辆数</t>
    <phoneticPr fontId="1" type="noConversion"/>
  </si>
  <si>
    <t>2017年度省统筹资金用于新能源农村道路客运车运营补贴资金明细表</t>
    <phoneticPr fontId="1" type="noConversion"/>
  </si>
  <si>
    <t>2017年度省统筹资金用于2014年12月31日前购置节能与新能源公交车
运营补贴资金明细表</t>
    <phoneticPr fontId="7" type="noConversion"/>
  </si>
  <si>
    <t>2017年度省统筹资金用于新能源出租车运营补贴资金明细表</t>
    <phoneticPr fontId="5" type="noConversion"/>
  </si>
  <si>
    <t>补贴标准
（万元/台）</t>
    <phoneticPr fontId="5" type="noConversion"/>
  </si>
  <si>
    <t>补助金额
（万元）</t>
    <phoneticPr fontId="5" type="noConversion"/>
  </si>
  <si>
    <t>2017年度省统筹资金用于全省农村客运招呼站建设
补助资金明细表</t>
    <phoneticPr fontId="1" type="noConversion"/>
  </si>
  <si>
    <t>2017年度省统筹资金用于水路客运行业结构调整补助资金明细表</t>
    <phoneticPr fontId="5" type="noConversion"/>
  </si>
  <si>
    <t>注：政府支出功能分类科目列“2140402对农村道路客运的补贴”，经济科目“50302基础设施建设”。</t>
    <phoneticPr fontId="1" type="noConversion"/>
  </si>
  <si>
    <t>注：政府支出功能分类科目列“2140499成品油价格改革补贴其他支出”，经济科目“50799其他对企业补助”。</t>
    <phoneticPr fontId="1" type="noConversion"/>
  </si>
  <si>
    <t>金额</t>
    <phoneticPr fontId="5" type="noConversion"/>
  </si>
  <si>
    <t>单位：万元</t>
    <phoneticPr fontId="1" type="noConversion"/>
  </si>
  <si>
    <t>注：政府支出功能分类科目列“2140499成品油价格改革补贴其他支出”，政府预算经济科目“50502商品和服务支出”，部门预算经济科目“302商品和服务支出”。</t>
    <phoneticPr fontId="1" type="noConversion"/>
  </si>
  <si>
    <t>合计</t>
    <phoneticPr fontId="1" type="noConversion"/>
  </si>
  <si>
    <t>2017年度省统筹资金用于“城乡道路客运油补和新能源车运营监管平台”运维及第三方审计服务资金明细表</t>
    <phoneticPr fontId="5" type="noConversion"/>
  </si>
  <si>
    <t>单位：万元</t>
    <phoneticPr fontId="1" type="noConversion"/>
  </si>
  <si>
    <t>补助金额</t>
    <phoneticPr fontId="5" type="noConversion"/>
  </si>
  <si>
    <t>单位：万元</t>
    <phoneticPr fontId="1" type="noConversion"/>
  </si>
  <si>
    <t>补助金额</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</si>
</sst>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6" formatCode="0.00_ ;[Red]\-0.00\ "/>
    <numFmt numFmtId="177" formatCode="0_ "/>
    <numFmt numFmtId="178" formatCode="0.0_ ;[Red]\-0.0\ "/>
    <numFmt numFmtId="179" formatCode="0_ ;[Red]\-0\ "/>
    <numFmt numFmtId="180" formatCode="0.00_);[Red]\(0.00\)"/>
  </numFmts>
  <fonts count="36">
    <font>
      <sz val="11"/>
      <color theme="1"/>
      <name val="宋体"/>
      <family val="2"/>
      <scheme val="minor"/>
    </font>
    <font>
      <sz val="9"/>
      <name val="宋体"/>
      <family val="3"/>
      <charset val="134"/>
      <scheme val="minor"/>
    </font>
    <font>
      <sz val="11"/>
      <color theme="1"/>
      <name val="宋体"/>
      <family val="3"/>
      <charset val="134"/>
      <scheme val="minor"/>
    </font>
    <font>
      <sz val="12"/>
      <name val="宋体"/>
      <family val="3"/>
      <charset val="134"/>
    </font>
    <font>
      <sz val="10"/>
      <name val="Arial"/>
      <family val="2"/>
    </font>
    <font>
      <sz val="9"/>
      <name val="宋体"/>
      <family val="3"/>
      <charset val="134"/>
    </font>
    <font>
      <sz val="10"/>
      <name val="宋体"/>
      <family val="3"/>
      <charset val="134"/>
      <scheme val="minor"/>
    </font>
    <font>
      <sz val="9"/>
      <name val="宋体"/>
      <family val="2"/>
      <charset val="134"/>
      <scheme val="minor"/>
    </font>
    <font>
      <sz val="8"/>
      <name val="宋体"/>
      <family val="3"/>
      <charset val="134"/>
    </font>
    <font>
      <sz val="12"/>
      <name val="Times New Roman"/>
      <family val="1"/>
    </font>
    <font>
      <sz val="11"/>
      <color indexed="8"/>
      <name val="宋体"/>
      <family val="3"/>
      <charset val="134"/>
    </font>
    <font>
      <sz val="16"/>
      <name val="方正小标宋简体"/>
      <family val="4"/>
      <charset val="134"/>
    </font>
    <font>
      <sz val="10"/>
      <color theme="1"/>
      <name val="宋体"/>
      <family val="3"/>
      <charset val="134"/>
      <scheme val="minor"/>
    </font>
    <font>
      <sz val="10"/>
      <color theme="1"/>
      <name val="Times New Roman"/>
      <family val="1"/>
    </font>
    <font>
      <sz val="16"/>
      <name val="仿宋_GB2312"/>
      <family val="3"/>
      <charset val="134"/>
    </font>
    <font>
      <sz val="16"/>
      <name val="Times New Roman"/>
      <family val="1"/>
    </font>
    <font>
      <sz val="16"/>
      <color theme="1"/>
      <name val="宋体"/>
      <family val="2"/>
      <scheme val="minor"/>
    </font>
    <font>
      <sz val="16"/>
      <color theme="1"/>
      <name val="宋体"/>
      <family val="3"/>
      <charset val="134"/>
      <scheme val="minor"/>
    </font>
    <font>
      <b/>
      <sz val="10"/>
      <color theme="1"/>
      <name val="宋体"/>
      <family val="3"/>
      <charset val="134"/>
      <scheme val="minor"/>
    </font>
    <font>
      <sz val="16"/>
      <name val="宋体"/>
      <family val="2"/>
      <scheme val="minor"/>
    </font>
    <font>
      <b/>
      <sz val="16"/>
      <name val="方正小标宋简体"/>
      <family val="4"/>
      <charset val="134"/>
    </font>
    <font>
      <sz val="12"/>
      <color theme="1"/>
      <name val="仿宋_GB2312"/>
      <family val="3"/>
      <charset val="134"/>
    </font>
    <font>
      <sz val="12"/>
      <name val="仿宋_GB2312"/>
      <family val="3"/>
      <charset val="134"/>
    </font>
    <font>
      <sz val="11"/>
      <name val="宋体"/>
      <family val="2"/>
      <scheme val="minor"/>
    </font>
    <font>
      <sz val="11"/>
      <name val="宋体"/>
      <family val="3"/>
      <charset val="134"/>
      <scheme val="minor"/>
    </font>
    <font>
      <b/>
      <sz val="10"/>
      <name val="仿宋_GB2312"/>
      <family val="3"/>
      <charset val="134"/>
    </font>
    <font>
      <sz val="11"/>
      <name val="仿宋_GB2312"/>
      <family val="3"/>
      <charset val="134"/>
    </font>
    <font>
      <sz val="10"/>
      <name val="仿宋_GB2312"/>
      <family val="3"/>
      <charset val="134"/>
    </font>
    <font>
      <sz val="11"/>
      <color theme="1"/>
      <name val="仿宋_GB2312"/>
      <family val="3"/>
      <charset val="134"/>
    </font>
    <font>
      <b/>
      <sz val="9"/>
      <name val="仿宋_GB2312"/>
      <family val="3"/>
      <charset val="134"/>
    </font>
    <font>
      <sz val="9"/>
      <name val="仿宋_GB2312"/>
      <family val="3"/>
      <charset val="134"/>
    </font>
    <font>
      <b/>
      <sz val="11"/>
      <name val="仿宋_GB2312"/>
      <family val="3"/>
      <charset val="134"/>
    </font>
    <font>
      <sz val="10"/>
      <color theme="1"/>
      <name val="仿宋_GB2312"/>
      <family val="3"/>
      <charset val="134"/>
    </font>
    <font>
      <sz val="10"/>
      <color indexed="8"/>
      <name val="仿宋_GB2312"/>
      <family val="3"/>
      <charset val="134"/>
    </font>
    <font>
      <b/>
      <sz val="10"/>
      <color theme="1"/>
      <name val="仿宋_GB2312"/>
      <family val="3"/>
      <charset val="134"/>
    </font>
    <font>
      <b/>
      <sz val="12"/>
      <name val="仿宋_GB2312"/>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16">
    <xf numFmtId="0" fontId="0" fillId="0" borderId="0"/>
    <xf numFmtId="0" fontId="2" fillId="0" borderId="0">
      <alignment vertical="center"/>
    </xf>
    <xf numFmtId="0" fontId="3" fillId="0" borderId="0">
      <alignment vertical="center"/>
    </xf>
    <xf numFmtId="0" fontId="4" fillId="0" borderId="0"/>
    <xf numFmtId="0" fontId="3" fillId="0" borderId="0"/>
    <xf numFmtId="0" fontId="3" fillId="0" borderId="0"/>
    <xf numFmtId="0" fontId="4" fillId="0" borderId="0"/>
    <xf numFmtId="0" fontId="2" fillId="0" borderId="0">
      <alignment vertical="center"/>
    </xf>
    <xf numFmtId="0" fontId="4"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9" fillId="0" borderId="0"/>
    <xf numFmtId="43" fontId="10" fillId="0" borderId="0" applyFont="0" applyFill="0" applyBorder="0" applyAlignment="0" applyProtection="0">
      <alignment vertical="center"/>
    </xf>
  </cellStyleXfs>
  <cellXfs count="213">
    <xf numFmtId="0" fontId="0" fillId="0" borderId="0" xfId="0"/>
    <xf numFmtId="176" fontId="14" fillId="0" borderId="0" xfId="0" applyNumberFormat="1" applyFont="1" applyFill="1" applyAlignment="1">
      <alignment horizontal="left"/>
    </xf>
    <xf numFmtId="176" fontId="16" fillId="0" borderId="0" xfId="0" applyNumberFormat="1" applyFont="1" applyBorder="1" applyAlignment="1"/>
    <xf numFmtId="0" fontId="0" fillId="0" borderId="0" xfId="0" applyAlignment="1">
      <alignment vertical="center"/>
    </xf>
    <xf numFmtId="176" fontId="16" fillId="0" borderId="0" xfId="0" applyNumberFormat="1" applyFont="1"/>
    <xf numFmtId="176" fontId="11" fillId="0" borderId="0" xfId="0" applyNumberFormat="1" applyFont="1" applyFill="1" applyAlignment="1">
      <alignment horizontal="center" vertical="center" wrapText="1"/>
    </xf>
    <xf numFmtId="0" fontId="0" fillId="0" borderId="0" xfId="0" applyNumberFormat="1"/>
    <xf numFmtId="0" fontId="2" fillId="0" borderId="0" xfId="0" applyNumberFormat="1" applyFont="1"/>
    <xf numFmtId="0" fontId="0" fillId="0" borderId="0" xfId="0" applyNumberFormat="1" applyAlignment="1">
      <alignment horizontal="center" vertical="center"/>
    </xf>
    <xf numFmtId="0" fontId="13" fillId="0" borderId="0" xfId="0" applyNumberFormat="1" applyFont="1" applyAlignment="1">
      <alignment horizontal="center" vertical="center"/>
    </xf>
    <xf numFmtId="0" fontId="15" fillId="0" borderId="0" xfId="0" applyNumberFormat="1" applyFont="1" applyFill="1" applyAlignment="1">
      <alignment horizontal="center" vertical="center"/>
    </xf>
    <xf numFmtId="0" fontId="19" fillId="0" borderId="0" xfId="0" applyNumberFormat="1" applyFont="1" applyAlignment="1">
      <alignment horizontal="center" vertical="center"/>
    </xf>
    <xf numFmtId="0" fontId="25" fillId="0" borderId="1" xfId="1" applyNumberFormat="1" applyFont="1" applyBorder="1" applyAlignment="1">
      <alignment horizontal="center" vertical="center" wrapText="1"/>
    </xf>
    <xf numFmtId="0" fontId="27" fillId="0" borderId="1" xfId="1" applyNumberFormat="1" applyFont="1" applyBorder="1" applyAlignment="1">
      <alignment horizontal="center" vertical="center" wrapText="1"/>
    </xf>
    <xf numFmtId="0" fontId="27" fillId="0" borderId="1" xfId="0" applyNumberFormat="1" applyFont="1" applyBorder="1" applyAlignment="1">
      <alignment horizontal="center" vertical="center"/>
    </xf>
    <xf numFmtId="0" fontId="27" fillId="0" borderId="3" xfId="1" applyNumberFormat="1" applyFont="1" applyFill="1" applyBorder="1" applyAlignment="1">
      <alignment horizontal="center" vertical="center" wrapText="1"/>
    </xf>
    <xf numFmtId="0" fontId="27" fillId="0" borderId="4" xfId="1"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7" fillId="0" borderId="3" xfId="0" applyNumberFormat="1" applyFont="1" applyBorder="1" applyAlignment="1">
      <alignment horizontal="center" vertical="center" wrapText="1"/>
    </xf>
    <xf numFmtId="0" fontId="27" fillId="0" borderId="4" xfId="0" applyNumberFormat="1" applyFont="1" applyBorder="1" applyAlignment="1">
      <alignment horizontal="center" vertical="center" wrapText="1"/>
    </xf>
    <xf numFmtId="0" fontId="27" fillId="0" borderId="3" xfId="5" applyNumberFormat="1" applyFont="1" applyFill="1" applyBorder="1" applyAlignment="1">
      <alignment horizontal="center" vertical="center" wrapText="1"/>
    </xf>
    <xf numFmtId="0" fontId="27" fillId="0" borderId="4" xfId="5" applyNumberFormat="1" applyFont="1" applyFill="1" applyBorder="1" applyAlignment="1">
      <alignment horizontal="center" vertical="center" wrapText="1"/>
    </xf>
    <xf numFmtId="0" fontId="25" fillId="0" borderId="1" xfId="9"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27" fillId="0" borderId="1" xfId="0" applyNumberFormat="1" applyFont="1" applyFill="1" applyBorder="1" applyAlignment="1">
      <alignment horizontal="center" vertical="center"/>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pplyProtection="1">
      <alignment horizontal="center" vertical="center" wrapText="1"/>
    </xf>
    <xf numFmtId="0" fontId="25" fillId="0" borderId="1" xfId="0" applyNumberFormat="1" applyFont="1" applyBorder="1" applyAlignment="1" applyProtection="1">
      <alignment horizontal="center" vertical="center" wrapText="1"/>
    </xf>
    <xf numFmtId="0" fontId="28" fillId="0" borderId="0" xfId="0" applyNumberFormat="1" applyFont="1"/>
    <xf numFmtId="0" fontId="25" fillId="0" borderId="1" xfId="0" applyNumberFormat="1" applyFont="1" applyFill="1" applyBorder="1" applyAlignment="1" applyProtection="1">
      <alignment horizontal="center" vertical="center"/>
    </xf>
    <xf numFmtId="0" fontId="30" fillId="0" borderId="1" xfId="0" applyNumberFormat="1" applyFont="1" applyBorder="1" applyAlignment="1" applyProtection="1">
      <alignment horizontal="center" vertical="center"/>
    </xf>
    <xf numFmtId="0" fontId="29" fillId="0" borderId="1" xfId="0" applyNumberFormat="1" applyFont="1" applyFill="1" applyBorder="1" applyAlignment="1" applyProtection="1">
      <alignment horizontal="center" vertical="center"/>
    </xf>
    <xf numFmtId="0" fontId="31" fillId="0" borderId="1" xfId="0" applyNumberFormat="1" applyFont="1" applyFill="1" applyBorder="1" applyAlignment="1" applyProtection="1">
      <alignment horizontal="center" vertical="center"/>
    </xf>
    <xf numFmtId="0" fontId="30" fillId="0" borderId="1" xfId="0" applyNumberFormat="1" applyFont="1" applyFill="1" applyBorder="1" applyAlignment="1" applyProtection="1">
      <alignment horizontal="center" vertical="center"/>
    </xf>
    <xf numFmtId="0" fontId="26" fillId="0" borderId="1" xfId="0" applyNumberFormat="1" applyFont="1" applyBorder="1" applyAlignment="1" applyProtection="1">
      <alignment horizontal="center" vertical="center" wrapText="1"/>
    </xf>
    <xf numFmtId="0" fontId="26" fillId="0" borderId="1" xfId="0" applyNumberFormat="1" applyFont="1" applyBorder="1" applyAlignment="1">
      <alignment horizontal="center" vertical="center"/>
    </xf>
    <xf numFmtId="0" fontId="26" fillId="0" borderId="1" xfId="0" applyNumberFormat="1" applyFont="1" applyBorder="1" applyAlignment="1" applyProtection="1">
      <alignment horizontal="center" vertical="center"/>
    </xf>
    <xf numFmtId="0" fontId="26" fillId="0" borderId="1" xfId="0" applyNumberFormat="1" applyFont="1" applyFill="1" applyBorder="1" applyAlignment="1" applyProtection="1">
      <alignment horizontal="center" vertical="center"/>
    </xf>
    <xf numFmtId="0" fontId="30" fillId="0" borderId="1" xfId="11" applyNumberFormat="1" applyFont="1" applyFill="1" applyBorder="1" applyAlignment="1" applyProtection="1">
      <alignment horizontal="center" vertical="center"/>
    </xf>
    <xf numFmtId="0" fontId="26" fillId="0" borderId="1" xfId="11" applyNumberFormat="1" applyFont="1" applyFill="1" applyBorder="1" applyAlignment="1" applyProtection="1">
      <alignment horizontal="center" vertical="center"/>
    </xf>
    <xf numFmtId="0" fontId="30" fillId="0" borderId="1" xfId="0" applyNumberFormat="1" applyFont="1" applyFill="1" applyBorder="1" applyAlignment="1" applyProtection="1">
      <alignment horizontal="center" vertical="center" wrapText="1"/>
    </xf>
    <xf numFmtId="0" fontId="30" fillId="0" borderId="1" xfId="0" applyNumberFormat="1" applyFont="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0" fontId="26" fillId="0" borderId="1" xfId="0" applyNumberFormat="1" applyFont="1" applyFill="1" applyBorder="1" applyAlignment="1" applyProtection="1">
      <alignment horizontal="center" vertical="center" wrapText="1"/>
    </xf>
    <xf numFmtId="0" fontId="31" fillId="0" borderId="1" xfId="0" applyNumberFormat="1" applyFont="1" applyFill="1" applyBorder="1" applyAlignment="1" applyProtection="1">
      <alignment horizontal="center" vertical="center" wrapText="1"/>
    </xf>
    <xf numFmtId="0" fontId="23" fillId="0" borderId="0" xfId="0" applyNumberFormat="1" applyFont="1" applyBorder="1" applyAlignment="1">
      <alignment wrapText="1"/>
    </xf>
    <xf numFmtId="0" fontId="23" fillId="0" borderId="0" xfId="0" applyNumberFormat="1" applyFont="1" applyAlignment="1">
      <alignment wrapText="1"/>
    </xf>
    <xf numFmtId="0" fontId="26" fillId="0" borderId="0" xfId="0" applyNumberFormat="1" applyFont="1" applyAlignment="1">
      <alignment wrapText="1"/>
    </xf>
    <xf numFmtId="0" fontId="25" fillId="0" borderId="1" xfId="2" applyNumberFormat="1" applyFont="1" applyBorder="1" applyAlignment="1">
      <alignment horizontal="center" vertical="center" wrapText="1"/>
    </xf>
    <xf numFmtId="0" fontId="25" fillId="0" borderId="1" xfId="0" applyNumberFormat="1" applyFont="1" applyBorder="1" applyAlignment="1">
      <alignment horizontal="center" vertical="center" wrapText="1"/>
    </xf>
    <xf numFmtId="0" fontId="25" fillId="0" borderId="1" xfId="3" applyNumberFormat="1" applyFont="1" applyBorder="1" applyAlignment="1">
      <alignment horizontal="center" vertical="center" wrapText="1"/>
    </xf>
    <xf numFmtId="0" fontId="25" fillId="0" borderId="2" xfId="3" applyNumberFormat="1" applyFont="1" applyBorder="1" applyAlignment="1">
      <alignment horizontal="center" vertical="center" wrapText="1"/>
    </xf>
    <xf numFmtId="0" fontId="27" fillId="0" borderId="1" xfId="1" applyNumberFormat="1" applyFont="1" applyFill="1" applyBorder="1" applyAlignment="1">
      <alignment horizontal="center" vertical="center" wrapText="1"/>
    </xf>
    <xf numFmtId="0" fontId="27" fillId="0" borderId="2" xfId="1" applyNumberFormat="1" applyFont="1" applyFill="1" applyBorder="1" applyAlignment="1">
      <alignment horizontal="center" vertical="center" wrapText="1"/>
    </xf>
    <xf numFmtId="0" fontId="27" fillId="0" borderId="1" xfId="0" applyNumberFormat="1" applyFont="1" applyBorder="1" applyAlignment="1">
      <alignment horizontal="center" vertical="center" wrapText="1"/>
    </xf>
    <xf numFmtId="0" fontId="25" fillId="0" borderId="1" xfId="3" applyNumberFormat="1" applyFont="1" applyFill="1" applyBorder="1" applyAlignment="1">
      <alignment horizontal="center" vertical="center" wrapText="1"/>
    </xf>
    <xf numFmtId="0" fontId="25" fillId="0" borderId="2" xfId="3" applyNumberFormat="1" applyFont="1" applyFill="1" applyBorder="1" applyAlignment="1">
      <alignment horizontal="center" vertical="center" wrapText="1"/>
    </xf>
    <xf numFmtId="0" fontId="27" fillId="0" borderId="1" xfId="3" applyNumberFormat="1" applyFont="1" applyFill="1" applyBorder="1" applyAlignment="1">
      <alignment horizontal="center" vertical="center" wrapText="1"/>
    </xf>
    <xf numFmtId="0" fontId="27" fillId="0" borderId="2" xfId="2" applyNumberFormat="1" applyFont="1" applyFill="1" applyBorder="1" applyAlignment="1">
      <alignment horizontal="center" vertical="center" wrapText="1"/>
    </xf>
    <xf numFmtId="0" fontId="27" fillId="0" borderId="2" xfId="3" applyNumberFormat="1" applyFont="1" applyFill="1" applyBorder="1" applyAlignment="1">
      <alignment horizontal="center" vertical="center" wrapText="1"/>
    </xf>
    <xf numFmtId="0" fontId="27" fillId="0" borderId="1" xfId="2" applyNumberFormat="1" applyFont="1" applyFill="1" applyBorder="1" applyAlignment="1">
      <alignment horizontal="center" vertical="center" wrapText="1"/>
    </xf>
    <xf numFmtId="0" fontId="25" fillId="0" borderId="2" xfId="0" applyNumberFormat="1" applyFont="1" applyBorder="1" applyAlignment="1">
      <alignment horizontal="center" vertical="center" wrapText="1"/>
    </xf>
    <xf numFmtId="0" fontId="27" fillId="2" borderId="3" xfId="1" applyNumberFormat="1" applyFont="1" applyFill="1" applyBorder="1" applyAlignment="1">
      <alignment horizontal="center" vertical="center" wrapText="1"/>
    </xf>
    <xf numFmtId="0" fontId="27" fillId="2" borderId="0" xfId="0" applyNumberFormat="1" applyFont="1" applyFill="1" applyAlignment="1">
      <alignment horizontal="center" vertical="center" wrapText="1"/>
    </xf>
    <xf numFmtId="0" fontId="27" fillId="2" borderId="4" xfId="1" applyNumberFormat="1" applyFont="1" applyFill="1" applyBorder="1" applyAlignment="1">
      <alignment horizontal="center" vertical="center" wrapText="1"/>
    </xf>
    <xf numFmtId="0" fontId="27" fillId="2" borderId="1" xfId="2" applyNumberFormat="1" applyFont="1" applyFill="1" applyBorder="1" applyAlignment="1">
      <alignment horizontal="center" vertical="center" wrapText="1"/>
    </xf>
    <xf numFmtId="0" fontId="27" fillId="2" borderId="2" xfId="2" applyNumberFormat="1" applyFont="1" applyFill="1" applyBorder="1" applyAlignment="1">
      <alignment horizontal="center" vertical="center" wrapText="1"/>
    </xf>
    <xf numFmtId="0" fontId="27" fillId="2" borderId="1" xfId="0" applyNumberFormat="1" applyFont="1" applyFill="1" applyBorder="1" applyAlignment="1">
      <alignment horizontal="center" vertical="center" wrapText="1"/>
    </xf>
    <xf numFmtId="0" fontId="27" fillId="2" borderId="5" xfId="1" applyNumberFormat="1" applyFont="1" applyFill="1" applyBorder="1" applyAlignment="1">
      <alignment horizontal="center" vertical="center" wrapText="1"/>
    </xf>
    <xf numFmtId="0" fontId="27" fillId="2" borderId="6" xfId="1" applyNumberFormat="1" applyFont="1" applyFill="1" applyBorder="1" applyAlignment="1">
      <alignment horizontal="center" vertical="center" wrapText="1"/>
    </xf>
    <xf numFmtId="0" fontId="27" fillId="2" borderId="7" xfId="2" applyNumberFormat="1" applyFont="1" applyFill="1" applyBorder="1" applyAlignment="1">
      <alignment horizontal="center" vertical="center" wrapText="1"/>
    </xf>
    <xf numFmtId="0" fontId="27" fillId="2" borderId="8" xfId="2" applyNumberFormat="1" applyFont="1" applyFill="1" applyBorder="1" applyAlignment="1">
      <alignment horizontal="center" vertical="center" wrapText="1"/>
    </xf>
    <xf numFmtId="0" fontId="27" fillId="0" borderId="9" xfId="1" applyNumberFormat="1" applyFont="1" applyFill="1" applyBorder="1" applyAlignment="1">
      <alignment horizontal="center" vertical="center" wrapText="1"/>
    </xf>
    <xf numFmtId="0" fontId="27" fillId="0" borderId="10" xfId="1" applyNumberFormat="1" applyFont="1" applyFill="1" applyBorder="1" applyAlignment="1">
      <alignment horizontal="center" vertical="center" wrapText="1"/>
    </xf>
    <xf numFmtId="0" fontId="27" fillId="0" borderId="2" xfId="0" applyNumberFormat="1" applyFont="1" applyBorder="1" applyAlignment="1">
      <alignment horizontal="center" vertical="center" wrapText="1"/>
    </xf>
    <xf numFmtId="0" fontId="27" fillId="0" borderId="2" xfId="2" applyNumberFormat="1" applyFont="1" applyBorder="1" applyAlignment="1">
      <alignment horizontal="center" vertical="center" wrapText="1"/>
    </xf>
    <xf numFmtId="0" fontId="25" fillId="0" borderId="3" xfId="3" applyNumberFormat="1" applyFont="1" applyFill="1" applyBorder="1" applyAlignment="1">
      <alignment horizontal="center" vertical="center" wrapText="1"/>
    </xf>
    <xf numFmtId="0" fontId="25" fillId="0" borderId="4" xfId="3" applyNumberFormat="1" applyFont="1" applyFill="1" applyBorder="1" applyAlignment="1">
      <alignment horizontal="center" vertical="center" wrapText="1"/>
    </xf>
    <xf numFmtId="0" fontId="27" fillId="0" borderId="3" xfId="3" applyNumberFormat="1" applyFont="1" applyFill="1" applyBorder="1" applyAlignment="1">
      <alignment horizontal="center" vertical="center" wrapText="1"/>
    </xf>
    <xf numFmtId="0" fontId="27" fillId="0" borderId="4" xfId="3" applyNumberFormat="1" applyFont="1" applyFill="1" applyBorder="1" applyAlignment="1">
      <alignment horizontal="center" vertical="center" wrapText="1"/>
    </xf>
    <xf numFmtId="0" fontId="27" fillId="0" borderId="3" xfId="4" applyNumberFormat="1" applyFont="1" applyFill="1" applyBorder="1" applyAlignment="1">
      <alignment horizontal="center" vertical="center" wrapText="1"/>
    </xf>
    <xf numFmtId="0" fontId="27" fillId="0" borderId="4" xfId="4" applyNumberFormat="1" applyFont="1" applyFill="1" applyBorder="1" applyAlignment="1">
      <alignment horizontal="center" vertical="center" wrapText="1"/>
    </xf>
    <xf numFmtId="0" fontId="27" fillId="0" borderId="3" xfId="6" applyNumberFormat="1" applyFont="1" applyBorder="1" applyAlignment="1">
      <alignment horizontal="center" vertical="center" wrapText="1"/>
    </xf>
    <xf numFmtId="0" fontId="27" fillId="0" borderId="4" xfId="6" applyNumberFormat="1" applyFont="1" applyBorder="1" applyAlignment="1">
      <alignment horizontal="center" vertical="center" wrapText="1"/>
    </xf>
    <xf numFmtId="0" fontId="27" fillId="0" borderId="1" xfId="7" applyNumberFormat="1" applyFont="1" applyBorder="1" applyAlignment="1">
      <alignment horizontal="center" vertical="center" wrapText="1"/>
    </xf>
    <xf numFmtId="0" fontId="27" fillId="0" borderId="2" xfId="7" applyNumberFormat="1" applyFont="1" applyBorder="1" applyAlignment="1">
      <alignment horizontal="center" vertical="center" wrapText="1"/>
    </xf>
    <xf numFmtId="0" fontId="27" fillId="0" borderId="3" xfId="8" applyNumberFormat="1" applyFont="1" applyBorder="1" applyAlignment="1">
      <alignment horizontal="center" vertical="center" wrapText="1"/>
    </xf>
    <xf numFmtId="0" fontId="27" fillId="0" borderId="4" xfId="8" applyNumberFormat="1" applyFont="1" applyBorder="1" applyAlignment="1">
      <alignment horizontal="center" vertical="center" wrapText="1"/>
    </xf>
    <xf numFmtId="0" fontId="27" fillId="0" borderId="1" xfId="6" applyNumberFormat="1" applyFont="1" applyBorder="1" applyAlignment="1">
      <alignment horizontal="center" vertical="center" wrapText="1"/>
    </xf>
    <xf numFmtId="0" fontId="27" fillId="0" borderId="2" xfId="6" applyNumberFormat="1" applyFont="1" applyBorder="1" applyAlignment="1">
      <alignment horizontal="center" vertical="center" wrapText="1"/>
    </xf>
    <xf numFmtId="0" fontId="24" fillId="0" borderId="0" xfId="0" applyNumberFormat="1" applyFont="1" applyAlignment="1">
      <alignment wrapText="1"/>
    </xf>
    <xf numFmtId="0" fontId="6" fillId="0" borderId="0" xfId="0" applyNumberFormat="1" applyFont="1" applyFill="1" applyAlignment="1">
      <alignment horizontal="center" vertical="center" wrapText="1"/>
    </xf>
    <xf numFmtId="0" fontId="23"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23" fillId="0" borderId="0" xfId="0" applyNumberFormat="1" applyFont="1" applyAlignment="1">
      <alignment horizontal="center" vertical="center" wrapText="1"/>
    </xf>
    <xf numFmtId="0" fontId="27" fillId="0" borderId="0" xfId="0" applyNumberFormat="1" applyFont="1" applyAlignment="1">
      <alignment horizontal="center" vertical="center" wrapText="1"/>
    </xf>
    <xf numFmtId="0" fontId="27" fillId="0" borderId="1" xfId="9" applyNumberFormat="1" applyFont="1" applyFill="1" applyBorder="1" applyAlignment="1">
      <alignment horizontal="center" vertical="center" wrapText="1"/>
    </xf>
    <xf numFmtId="0" fontId="27" fillId="0" borderId="1" xfId="10" applyNumberFormat="1" applyFont="1" applyFill="1" applyBorder="1" applyAlignment="1">
      <alignment horizontal="center" vertical="center" wrapText="1"/>
    </xf>
    <xf numFmtId="0" fontId="27" fillId="0" borderId="1" xfId="11" applyNumberFormat="1" applyFont="1" applyFill="1" applyBorder="1" applyAlignment="1">
      <alignment horizontal="center" vertical="center" wrapText="1"/>
    </xf>
    <xf numFmtId="0" fontId="27" fillId="0" borderId="1" xfId="0" applyNumberFormat="1" applyFont="1" applyFill="1" applyBorder="1" applyAlignment="1" applyProtection="1">
      <alignment horizontal="center" vertical="center" wrapText="1"/>
      <protection locked="0"/>
    </xf>
    <xf numFmtId="0" fontId="24" fillId="0" borderId="0" xfId="0" applyNumberFormat="1" applyFont="1" applyAlignment="1">
      <alignment horizontal="center" vertical="center" wrapText="1"/>
    </xf>
    <xf numFmtId="0" fontId="12" fillId="0" borderId="0" xfId="0" applyNumberFormat="1" applyFont="1"/>
    <xf numFmtId="0" fontId="18" fillId="0" borderId="0" xfId="0" applyNumberFormat="1" applyFont="1"/>
    <xf numFmtId="0" fontId="27" fillId="0" borderId="1" xfId="0" applyNumberFormat="1" applyFont="1" applyFill="1" applyBorder="1" applyAlignment="1">
      <alignment vertical="center"/>
    </xf>
    <xf numFmtId="0" fontId="25" fillId="0" borderId="1" xfId="1" applyFont="1" applyBorder="1" applyAlignment="1">
      <alignment horizontal="center" vertical="center" wrapText="1"/>
    </xf>
    <xf numFmtId="176" fontId="25" fillId="0" borderId="1" xfId="1" applyNumberFormat="1" applyFont="1" applyBorder="1" applyAlignment="1">
      <alignment horizontal="center" vertical="center" wrapText="1"/>
    </xf>
    <xf numFmtId="0" fontId="25" fillId="0" borderId="1" xfId="1" applyFont="1" applyBorder="1" applyAlignment="1">
      <alignment horizontal="center" vertical="center"/>
    </xf>
    <xf numFmtId="0" fontId="25" fillId="0" borderId="1" xfId="0" applyFont="1" applyBorder="1" applyAlignment="1">
      <alignment horizontal="center" vertical="center"/>
    </xf>
    <xf numFmtId="177" fontId="25" fillId="0" borderId="1" xfId="1" applyNumberFormat="1" applyFont="1" applyFill="1" applyBorder="1" applyAlignment="1">
      <alignment horizontal="center" vertical="center" wrapText="1"/>
    </xf>
    <xf numFmtId="177" fontId="25" fillId="0" borderId="1" xfId="0" applyNumberFormat="1" applyFont="1" applyBorder="1" applyAlignment="1">
      <alignment horizontal="center" vertical="center"/>
    </xf>
    <xf numFmtId="0" fontId="27" fillId="0" borderId="1" xfId="1" applyFont="1" applyBorder="1" applyAlignment="1">
      <alignment horizontal="center" vertical="center"/>
    </xf>
    <xf numFmtId="0" fontId="27" fillId="0" borderId="1" xfId="1" applyFont="1" applyBorder="1" applyAlignment="1">
      <alignment horizontal="center" vertical="center" wrapText="1"/>
    </xf>
    <xf numFmtId="0" fontId="32" fillId="0" borderId="1" xfId="0" applyFont="1" applyBorder="1" applyAlignment="1">
      <alignment horizontal="center" vertical="center"/>
    </xf>
    <xf numFmtId="177" fontId="32" fillId="0" borderId="1" xfId="0" applyNumberFormat="1" applyFont="1" applyBorder="1" applyAlignment="1">
      <alignment horizontal="center" vertical="center"/>
    </xf>
    <xf numFmtId="179" fontId="25" fillId="0" borderId="1" xfId="9" applyNumberFormat="1" applyFont="1" applyFill="1" applyBorder="1" applyAlignment="1">
      <alignment horizontal="center" vertical="center" wrapText="1"/>
    </xf>
    <xf numFmtId="176" fontId="25" fillId="0" borderId="1" xfId="9" applyNumberFormat="1" applyFont="1" applyFill="1" applyBorder="1" applyAlignment="1">
      <alignment horizontal="center" vertical="center" wrapText="1"/>
    </xf>
    <xf numFmtId="176" fontId="14" fillId="0" borderId="0" xfId="0" applyNumberFormat="1" applyFont="1" applyFill="1" applyAlignment="1">
      <alignment horizontal="left" wrapText="1"/>
    </xf>
    <xf numFmtId="176" fontId="16" fillId="0" borderId="0" xfId="0" applyNumberFormat="1" applyFont="1" applyFill="1" applyAlignment="1">
      <alignment wrapText="1"/>
    </xf>
    <xf numFmtId="0" fontId="0" fillId="0" borderId="0" xfId="0" applyAlignment="1">
      <alignment wrapText="1"/>
    </xf>
    <xf numFmtId="176" fontId="0" fillId="0" borderId="11" xfId="0" applyNumberFormat="1" applyBorder="1" applyAlignment="1">
      <alignment wrapText="1"/>
    </xf>
    <xf numFmtId="0" fontId="2" fillId="0" borderId="0" xfId="0" applyFont="1" applyAlignment="1">
      <alignment wrapText="1"/>
    </xf>
    <xf numFmtId="179" fontId="28" fillId="0" borderId="1" xfId="0" applyNumberFormat="1" applyFont="1" applyBorder="1" applyAlignment="1">
      <alignment wrapText="1"/>
    </xf>
    <xf numFmtId="179" fontId="25" fillId="0" borderId="1" xfId="0"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179" fontId="25"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76" fontId="27" fillId="0" borderId="1" xfId="0" applyNumberFormat="1" applyFont="1" applyFill="1" applyBorder="1" applyAlignment="1">
      <alignment horizontal="center" vertical="center" wrapText="1"/>
    </xf>
    <xf numFmtId="179" fontId="27" fillId="0" borderId="1" xfId="0" applyNumberFormat="1" applyFont="1" applyFill="1" applyBorder="1" applyAlignment="1">
      <alignment horizontal="center" vertical="center" wrapText="1"/>
    </xf>
    <xf numFmtId="179" fontId="27" fillId="0" borderId="1" xfId="0" applyNumberFormat="1" applyFont="1" applyBorder="1" applyAlignment="1">
      <alignment horizontal="center" vertical="center" wrapText="1"/>
    </xf>
    <xf numFmtId="0" fontId="25" fillId="0" borderId="1" xfId="1" applyFont="1" applyFill="1" applyBorder="1" applyAlignment="1">
      <alignment horizontal="center" vertical="center" wrapText="1"/>
    </xf>
    <xf numFmtId="0" fontId="25" fillId="0" borderId="1" xfId="14" applyFont="1" applyFill="1" applyBorder="1" applyAlignment="1">
      <alignment horizontal="center" vertical="center" wrapText="1"/>
    </xf>
    <xf numFmtId="0" fontId="27" fillId="0" borderId="1" xfId="1" applyFont="1" applyFill="1" applyBorder="1" applyAlignment="1">
      <alignment horizontal="center" vertical="center" wrapText="1"/>
    </xf>
    <xf numFmtId="177" fontId="27" fillId="0" borderId="1" xfId="1" applyNumberFormat="1" applyFont="1" applyFill="1" applyBorder="1" applyAlignment="1">
      <alignment horizontal="center" vertical="center" wrapText="1"/>
    </xf>
    <xf numFmtId="0" fontId="33" fillId="0" borderId="1" xfId="14" applyNumberFormat="1" applyFont="1" applyFill="1" applyBorder="1" applyAlignment="1">
      <alignment horizontal="center" vertical="center" wrapText="1"/>
    </xf>
    <xf numFmtId="0" fontId="33" fillId="0" borderId="1" xfId="15" applyNumberFormat="1" applyFont="1" applyFill="1" applyBorder="1" applyAlignment="1">
      <alignment horizontal="center" vertical="center" wrapText="1"/>
    </xf>
    <xf numFmtId="0" fontId="22" fillId="0" borderId="0" xfId="1" applyFont="1" applyFill="1" applyAlignment="1">
      <alignment horizontal="left" vertical="center" wrapText="1"/>
    </xf>
    <xf numFmtId="0" fontId="17" fillId="0" borderId="0" xfId="1" applyFont="1" applyFill="1" applyAlignment="1">
      <alignment horizontal="center" vertical="center" wrapText="1"/>
    </xf>
    <xf numFmtId="0" fontId="17" fillId="0" borderId="0" xfId="1" applyFont="1" applyFill="1" applyAlignment="1">
      <alignment wrapText="1"/>
    </xf>
    <xf numFmtId="0" fontId="8" fillId="0" borderId="11" xfId="1" applyFont="1" applyFill="1" applyBorder="1" applyAlignment="1">
      <alignment horizontal="center" vertical="center" wrapText="1"/>
    </xf>
    <xf numFmtId="177" fontId="33" fillId="0" borderId="1" xfId="15"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25" fillId="0" borderId="1" xfId="12" applyFont="1" applyBorder="1" applyAlignment="1">
      <alignment horizontal="center" vertical="center" wrapText="1"/>
    </xf>
    <xf numFmtId="0" fontId="25" fillId="0" borderId="1" xfId="12" applyFont="1" applyBorder="1" applyAlignment="1">
      <alignment horizontal="center" vertical="center"/>
    </xf>
    <xf numFmtId="0" fontId="25" fillId="3" borderId="1" xfId="12" applyFont="1" applyFill="1" applyBorder="1" applyAlignment="1">
      <alignment horizontal="center" vertical="center"/>
    </xf>
    <xf numFmtId="180" fontId="34" fillId="0" borderId="1" xfId="12" applyNumberFormat="1" applyFont="1" applyBorder="1" applyAlignment="1">
      <alignment horizontal="center" vertical="center"/>
    </xf>
    <xf numFmtId="0" fontId="27" fillId="3" borderId="1" xfId="12" applyFont="1" applyFill="1" applyBorder="1" applyAlignment="1">
      <alignment horizontal="center" vertical="center"/>
    </xf>
    <xf numFmtId="180" fontId="32" fillId="0" borderId="1" xfId="12" applyNumberFormat="1" applyFont="1" applyFill="1" applyBorder="1" applyAlignment="1" applyProtection="1">
      <alignment horizontal="center" vertical="center" wrapText="1"/>
    </xf>
    <xf numFmtId="180" fontId="32" fillId="0" borderId="1" xfId="12" applyNumberFormat="1" applyFont="1" applyBorder="1" applyAlignment="1">
      <alignment horizontal="center" vertical="center"/>
    </xf>
    <xf numFmtId="0" fontId="27" fillId="0" borderId="1" xfId="12" applyFont="1" applyBorder="1" applyAlignment="1"/>
    <xf numFmtId="0" fontId="27" fillId="3" borderId="1" xfId="12"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22" fillId="0" borderId="0" xfId="0" applyNumberFormat="1" applyFont="1" applyBorder="1" applyAlignment="1">
      <alignment horizontal="left" vertical="center" wrapText="1"/>
    </xf>
    <xf numFmtId="0" fontId="27" fillId="0" borderId="13" xfId="0" applyNumberFormat="1" applyFont="1" applyBorder="1" applyAlignment="1">
      <alignment vertical="center" wrapText="1"/>
    </xf>
    <xf numFmtId="0" fontId="22" fillId="0" borderId="0" xfId="0" applyNumberFormat="1" applyFont="1" applyFill="1" applyAlignment="1">
      <alignment horizontal="left" vertical="center" wrapText="1"/>
    </xf>
    <xf numFmtId="0" fontId="11" fillId="0" borderId="0" xfId="0" applyNumberFormat="1" applyFont="1" applyFill="1" applyAlignment="1">
      <alignment horizontal="center" vertical="center" wrapText="1"/>
    </xf>
    <xf numFmtId="0" fontId="25" fillId="0" borderId="1" xfId="9"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2" fillId="0" borderId="0" xfId="0" applyNumberFormat="1" applyFont="1" applyAlignment="1">
      <alignment horizontal="left" vertical="center"/>
    </xf>
    <xf numFmtId="0" fontId="25" fillId="0" borderId="1" xfId="0" applyNumberFormat="1" applyFont="1" applyFill="1" applyBorder="1" applyAlignment="1" applyProtection="1">
      <alignment horizontal="center" vertical="center"/>
    </xf>
    <xf numFmtId="0" fontId="29" fillId="0" borderId="1" xfId="0" applyNumberFormat="1" applyFont="1" applyFill="1" applyBorder="1" applyAlignment="1" applyProtection="1">
      <alignment horizontal="center" vertical="center"/>
    </xf>
    <xf numFmtId="0" fontId="11" fillId="0" borderId="0" xfId="0" applyNumberFormat="1" applyFont="1" applyBorder="1" applyAlignment="1">
      <alignment horizontal="center" vertical="center"/>
    </xf>
    <xf numFmtId="0" fontId="27" fillId="0" borderId="13" xfId="0" applyNumberFormat="1" applyFont="1" applyBorder="1" applyAlignment="1" applyProtection="1">
      <alignment vertical="center" wrapText="1"/>
    </xf>
    <xf numFmtId="0" fontId="27" fillId="0" borderId="13" xfId="0" applyNumberFormat="1" applyFont="1" applyBorder="1" applyAlignment="1" applyProtection="1">
      <alignment vertical="center"/>
    </xf>
    <xf numFmtId="0" fontId="21" fillId="0" borderId="0" xfId="0" applyNumberFormat="1" applyFont="1" applyAlignment="1">
      <alignment horizontal="left" vertical="center"/>
    </xf>
    <xf numFmtId="0" fontId="25" fillId="0" borderId="12"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5" fillId="0" borderId="12" xfId="0" applyNumberFormat="1" applyFont="1" applyFill="1" applyBorder="1" applyAlignment="1">
      <alignment horizontal="center" vertical="center"/>
    </xf>
    <xf numFmtId="0" fontId="25" fillId="0" borderId="17" xfId="0" applyNumberFormat="1" applyFont="1" applyFill="1" applyBorder="1" applyAlignment="1">
      <alignment horizontal="center" vertical="center"/>
    </xf>
    <xf numFmtId="0" fontId="25" fillId="0" borderId="16" xfId="0" applyNumberFormat="1" applyFont="1" applyFill="1" applyBorder="1" applyAlignment="1">
      <alignment horizontal="center" vertical="center"/>
    </xf>
    <xf numFmtId="0" fontId="32" fillId="0" borderId="13" xfId="0" applyNumberFormat="1" applyFont="1" applyBorder="1" applyAlignment="1">
      <alignment horizontal="left" vertical="center" wrapText="1"/>
    </xf>
    <xf numFmtId="0" fontId="25" fillId="0" borderId="2" xfId="0" applyNumberFormat="1" applyFont="1" applyFill="1" applyBorder="1" applyAlignment="1">
      <alignment horizontal="center" vertical="center" wrapText="1"/>
    </xf>
    <xf numFmtId="0" fontId="25" fillId="0" borderId="15" xfId="0" applyNumberFormat="1" applyFont="1" applyFill="1" applyBorder="1" applyAlignment="1">
      <alignment horizontal="center" vertical="center" wrapText="1"/>
    </xf>
    <xf numFmtId="0" fontId="25" fillId="0" borderId="14"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176" fontId="11" fillId="0" borderId="0" xfId="0" applyNumberFormat="1" applyFont="1" applyFill="1" applyAlignment="1">
      <alignment horizontal="center" vertical="center"/>
    </xf>
    <xf numFmtId="0" fontId="32" fillId="0" borderId="13" xfId="0" applyFont="1" applyBorder="1" applyAlignment="1">
      <alignment horizontal="left" vertical="center" wrapText="1"/>
    </xf>
    <xf numFmtId="0" fontId="32" fillId="0" borderId="13" xfId="0" applyFont="1" applyBorder="1" applyAlignment="1">
      <alignment horizontal="left" vertical="center"/>
    </xf>
    <xf numFmtId="176" fontId="21" fillId="0" borderId="0" xfId="0" applyNumberFormat="1" applyFont="1" applyBorder="1" applyAlignment="1">
      <alignment vertical="center"/>
    </xf>
    <xf numFmtId="0" fontId="32" fillId="0" borderId="13" xfId="0" applyFont="1" applyBorder="1" applyAlignment="1">
      <alignment vertical="center" wrapText="1"/>
    </xf>
    <xf numFmtId="176" fontId="22" fillId="0" borderId="0" xfId="0" applyNumberFormat="1" applyFont="1" applyAlignment="1">
      <alignment horizontal="left" vertical="center" wrapText="1"/>
    </xf>
    <xf numFmtId="176" fontId="14" fillId="0" borderId="0" xfId="0" applyNumberFormat="1" applyFont="1" applyFill="1" applyAlignment="1">
      <alignment horizontal="left" wrapText="1"/>
    </xf>
    <xf numFmtId="176" fontId="11" fillId="0" borderId="0" xfId="0" applyNumberFormat="1" applyFont="1" applyFill="1" applyAlignment="1">
      <alignment horizontal="center" vertical="center" wrapText="1"/>
    </xf>
    <xf numFmtId="176" fontId="25" fillId="0" borderId="1" xfId="9" applyNumberFormat="1"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179" fontId="25" fillId="0" borderId="1" xfId="0" applyNumberFormat="1" applyFont="1" applyFill="1" applyBorder="1" applyAlignment="1">
      <alignment horizontal="center" vertical="center" wrapText="1"/>
    </xf>
    <xf numFmtId="0" fontId="20" fillId="0" borderId="0" xfId="13" applyFont="1" applyFill="1" applyBorder="1" applyAlignment="1">
      <alignment horizontal="center" vertical="center" wrapText="1"/>
    </xf>
    <xf numFmtId="0" fontId="11" fillId="0" borderId="0" xfId="13" applyFont="1" applyFill="1" applyBorder="1" applyAlignment="1">
      <alignment horizontal="center" vertical="center" wrapText="1"/>
    </xf>
    <xf numFmtId="0" fontId="8" fillId="0" borderId="11" xfId="1" applyFont="1" applyFill="1" applyBorder="1" applyAlignment="1">
      <alignment horizontal="center" vertical="center" wrapText="1"/>
    </xf>
    <xf numFmtId="176" fontId="21" fillId="0" borderId="0" xfId="0" applyNumberFormat="1" applyFont="1" applyAlignment="1">
      <alignment horizontal="left" vertical="center"/>
    </xf>
    <xf numFmtId="176" fontId="22" fillId="0" borderId="0" xfId="0" applyNumberFormat="1" applyFont="1" applyAlignment="1">
      <alignment horizontal="left" vertical="center"/>
    </xf>
    <xf numFmtId="0" fontId="25" fillId="0" borderId="1" xfId="12" applyFont="1" applyBorder="1" applyAlignment="1">
      <alignment horizontal="center" vertical="center"/>
    </xf>
    <xf numFmtId="0" fontId="32" fillId="0" borderId="13" xfId="0" applyFont="1" applyBorder="1" applyAlignment="1">
      <alignment vertical="center"/>
    </xf>
    <xf numFmtId="179" fontId="35" fillId="0" borderId="1" xfId="9" applyNumberFormat="1" applyFont="1" applyFill="1" applyBorder="1" applyAlignment="1">
      <alignment horizontal="center" vertical="center" wrapText="1"/>
    </xf>
    <xf numFmtId="176" fontId="35" fillId="0" borderId="1" xfId="9" applyNumberFormat="1" applyFont="1" applyFill="1" applyBorder="1" applyAlignment="1">
      <alignment horizontal="center" vertical="center" wrapText="1"/>
    </xf>
    <xf numFmtId="176" fontId="35" fillId="0" borderId="2" xfId="9" applyNumberFormat="1" applyFont="1" applyFill="1" applyBorder="1" applyAlignment="1">
      <alignment horizontal="center" vertical="center" wrapText="1"/>
    </xf>
    <xf numFmtId="179" fontId="22" fillId="0" borderId="1"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79" fontId="22" fillId="0" borderId="1" xfId="0" applyNumberFormat="1" applyFont="1" applyFill="1" applyBorder="1" applyAlignment="1">
      <alignment horizontal="left" vertical="center" wrapText="1"/>
    </xf>
    <xf numFmtId="0" fontId="16" fillId="0" borderId="0" xfId="0" applyFont="1" applyAlignment="1">
      <alignment wrapText="1"/>
    </xf>
    <xf numFmtId="176" fontId="21" fillId="0" borderId="11" xfId="0" applyNumberFormat="1" applyFont="1" applyBorder="1" applyAlignment="1">
      <alignment vertical="center" wrapText="1"/>
    </xf>
    <xf numFmtId="176" fontId="21" fillId="0" borderId="0" xfId="0" applyNumberFormat="1" applyFont="1" applyBorder="1" applyAlignment="1">
      <alignment horizontal="center" vertical="center" wrapText="1"/>
    </xf>
    <xf numFmtId="0" fontId="21" fillId="0" borderId="0" xfId="0" applyFont="1" applyAlignment="1">
      <alignment vertical="center" wrapText="1"/>
    </xf>
    <xf numFmtId="179" fontId="22"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78" fontId="22" fillId="0" borderId="1" xfId="0" applyNumberFormat="1" applyFont="1" applyFill="1" applyBorder="1" applyAlignment="1">
      <alignment horizontal="center" vertical="center" wrapText="1"/>
    </xf>
    <xf numFmtId="179" fontId="22" fillId="0" borderId="1" xfId="0" applyNumberFormat="1" applyFont="1" applyFill="1" applyBorder="1" applyAlignment="1">
      <alignment vertical="center" wrapText="1"/>
    </xf>
    <xf numFmtId="0" fontId="21" fillId="0" borderId="13" xfId="0" applyFont="1" applyBorder="1" applyAlignment="1">
      <alignment vertical="center" wrapText="1"/>
    </xf>
    <xf numFmtId="179" fontId="35" fillId="0" borderId="1" xfId="0" applyNumberFormat="1" applyFont="1" applyFill="1" applyBorder="1" applyAlignment="1">
      <alignment vertical="center"/>
    </xf>
    <xf numFmtId="176" fontId="27" fillId="0" borderId="0" xfId="0" applyNumberFormat="1" applyFont="1" applyFill="1" applyAlignment="1">
      <alignment horizontal="center" vertical="center" wrapText="1"/>
    </xf>
    <xf numFmtId="176" fontId="0" fillId="0" borderId="0" xfId="0" applyNumberFormat="1" applyFont="1" applyBorder="1" applyAlignment="1">
      <alignment horizontal="center" vertical="center"/>
    </xf>
    <xf numFmtId="0" fontId="28" fillId="0" borderId="0" xfId="0" applyFont="1" applyAlignment="1">
      <alignment vertical="center"/>
    </xf>
    <xf numFmtId="176" fontId="28" fillId="0" borderId="0" xfId="0" applyNumberFormat="1" applyFont="1" applyAlignment="1">
      <alignment horizontal="right" vertical="center"/>
    </xf>
    <xf numFmtId="0" fontId="27" fillId="0" borderId="11" xfId="1" applyFont="1" applyFill="1" applyBorder="1" applyAlignment="1">
      <alignment horizontal="center" vertical="center" wrapText="1"/>
    </xf>
  </cellXfs>
  <cellStyles count="16">
    <cellStyle name="常规" xfId="0" builtinId="0"/>
    <cellStyle name="常规 10" xfId="12"/>
    <cellStyle name="常规 2" xfId="1"/>
    <cellStyle name="常规 2 10" xfId="6"/>
    <cellStyle name="常规 2 2" xfId="4"/>
    <cellStyle name="常规 2 2_Book1" xfId="10"/>
    <cellStyle name="常规 2 4" xfId="3"/>
    <cellStyle name="常规 2 9" xfId="8"/>
    <cellStyle name="常规 3" xfId="2"/>
    <cellStyle name="常规 3 2" xfId="7"/>
    <cellStyle name="常规 4" xfId="5"/>
    <cellStyle name="常规_2010年度油补测算分配方案表" xfId="9"/>
    <cellStyle name="常规_北京" xfId="13"/>
    <cellStyle name="常规_西湖区" xfId="11"/>
    <cellStyle name="普通_活用表_亿元表" xfId="14"/>
    <cellStyle name="千位分隔_公路2001年建议计划表2-6_招呼站" xf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tabSelected="1" workbookViewId="0">
      <selection activeCell="G5" sqref="G5"/>
    </sheetView>
  </sheetViews>
  <sheetFormatPr defaultRowHeight="13.5"/>
  <cols>
    <col min="1" max="1" width="5.625" style="46" customWidth="1"/>
    <col min="2" max="2" width="20.625" style="90" customWidth="1"/>
    <col min="3" max="5" width="10.625" style="46" customWidth="1"/>
    <col min="6" max="6" width="16" style="46" customWidth="1"/>
    <col min="7" max="16384" width="9" style="46"/>
  </cols>
  <sheetData>
    <row r="1" spans="1:6" ht="30" customHeight="1">
      <c r="A1" s="151" t="s">
        <v>200</v>
      </c>
      <c r="B1" s="151"/>
      <c r="C1" s="45"/>
      <c r="D1" s="45"/>
      <c r="E1" s="45"/>
      <c r="F1" s="45"/>
    </row>
    <row r="2" spans="1:6" ht="30" customHeight="1">
      <c r="A2" s="150" t="s">
        <v>230</v>
      </c>
      <c r="B2" s="150"/>
      <c r="C2" s="150"/>
      <c r="D2" s="150"/>
      <c r="E2" s="150"/>
      <c r="F2" s="150"/>
    </row>
    <row r="3" spans="1:6" s="47" customFormat="1" ht="24">
      <c r="A3" s="12" t="s">
        <v>0</v>
      </c>
      <c r="B3" s="12" t="s">
        <v>1</v>
      </c>
      <c r="C3" s="12" t="s">
        <v>2</v>
      </c>
      <c r="D3" s="12" t="s">
        <v>3</v>
      </c>
      <c r="E3" s="12" t="s">
        <v>4</v>
      </c>
      <c r="F3" s="12" t="s">
        <v>239</v>
      </c>
    </row>
    <row r="4" spans="1:6" s="47" customFormat="1">
      <c r="A4" s="12"/>
      <c r="B4" s="12" t="s">
        <v>5</v>
      </c>
      <c r="C4" s="48">
        <v>26564</v>
      </c>
      <c r="D4" s="48">
        <v>497519</v>
      </c>
      <c r="E4" s="48">
        <v>567658</v>
      </c>
      <c r="F4" s="49">
        <v>35446.800000000003</v>
      </c>
    </row>
    <row r="5" spans="1:6" s="47" customFormat="1">
      <c r="A5" s="12"/>
      <c r="B5" s="12" t="s">
        <v>6</v>
      </c>
      <c r="C5" s="50">
        <v>815</v>
      </c>
      <c r="D5" s="50">
        <v>17591</v>
      </c>
      <c r="E5" s="51">
        <v>15246</v>
      </c>
      <c r="F5" s="49">
        <v>827</v>
      </c>
    </row>
    <row r="6" spans="1:6" s="47" customFormat="1">
      <c r="A6" s="13">
        <v>1</v>
      </c>
      <c r="B6" s="13" t="s">
        <v>7</v>
      </c>
      <c r="C6" s="52">
        <v>210</v>
      </c>
      <c r="D6" s="52">
        <v>4419</v>
      </c>
      <c r="E6" s="53">
        <v>3817</v>
      </c>
      <c r="F6" s="54">
        <v>175</v>
      </c>
    </row>
    <row r="7" spans="1:6" s="47" customFormat="1">
      <c r="A7" s="13">
        <v>2</v>
      </c>
      <c r="B7" s="13" t="s">
        <v>8</v>
      </c>
      <c r="C7" s="52">
        <v>303</v>
      </c>
      <c r="D7" s="52">
        <v>5830</v>
      </c>
      <c r="E7" s="53">
        <v>5008</v>
      </c>
      <c r="F7" s="54">
        <v>304</v>
      </c>
    </row>
    <row r="8" spans="1:6" s="47" customFormat="1">
      <c r="A8" s="13">
        <v>3</v>
      </c>
      <c r="B8" s="13" t="s">
        <v>9</v>
      </c>
      <c r="C8" s="15">
        <v>302</v>
      </c>
      <c r="D8" s="15">
        <v>7342</v>
      </c>
      <c r="E8" s="16">
        <v>6421</v>
      </c>
      <c r="F8" s="54">
        <v>348</v>
      </c>
    </row>
    <row r="9" spans="1:6" s="47" customFormat="1">
      <c r="A9" s="12"/>
      <c r="B9" s="12" t="s">
        <v>10</v>
      </c>
      <c r="C9" s="55">
        <v>1012</v>
      </c>
      <c r="D9" s="55">
        <v>19596</v>
      </c>
      <c r="E9" s="56">
        <v>19101</v>
      </c>
      <c r="F9" s="49">
        <v>1156</v>
      </c>
    </row>
    <row r="10" spans="1:6" s="47" customFormat="1">
      <c r="A10" s="13">
        <v>4</v>
      </c>
      <c r="B10" s="13" t="s">
        <v>7</v>
      </c>
      <c r="C10" s="57">
        <v>23</v>
      </c>
      <c r="D10" s="57">
        <v>553</v>
      </c>
      <c r="E10" s="58">
        <v>553</v>
      </c>
      <c r="F10" s="54">
        <v>36</v>
      </c>
    </row>
    <row r="11" spans="1:6" s="47" customFormat="1">
      <c r="A11" s="13">
        <v>5</v>
      </c>
      <c r="B11" s="13" t="s">
        <v>11</v>
      </c>
      <c r="C11" s="57">
        <v>123</v>
      </c>
      <c r="D11" s="57">
        <v>2806</v>
      </c>
      <c r="E11" s="58">
        <v>2602</v>
      </c>
      <c r="F11" s="54">
        <v>144</v>
      </c>
    </row>
    <row r="12" spans="1:6" s="47" customFormat="1">
      <c r="A12" s="13">
        <v>6</v>
      </c>
      <c r="B12" s="13" t="s">
        <v>12</v>
      </c>
      <c r="C12" s="57">
        <v>323</v>
      </c>
      <c r="D12" s="57">
        <v>6105</v>
      </c>
      <c r="E12" s="59">
        <v>4956</v>
      </c>
      <c r="F12" s="54">
        <v>312</v>
      </c>
    </row>
    <row r="13" spans="1:6" s="47" customFormat="1">
      <c r="A13" s="13">
        <v>7</v>
      </c>
      <c r="B13" s="13" t="s">
        <v>13</v>
      </c>
      <c r="C13" s="57">
        <v>326</v>
      </c>
      <c r="D13" s="57">
        <v>5800</v>
      </c>
      <c r="E13" s="59">
        <v>4986</v>
      </c>
      <c r="F13" s="54">
        <v>296</v>
      </c>
    </row>
    <row r="14" spans="1:6" s="47" customFormat="1">
      <c r="A14" s="13">
        <v>8</v>
      </c>
      <c r="B14" s="13" t="s">
        <v>14</v>
      </c>
      <c r="C14" s="57">
        <v>164</v>
      </c>
      <c r="D14" s="57">
        <v>3272</v>
      </c>
      <c r="E14" s="59">
        <v>4687</v>
      </c>
      <c r="F14" s="54">
        <v>293</v>
      </c>
    </row>
    <row r="15" spans="1:6" s="47" customFormat="1">
      <c r="A15" s="13">
        <v>10</v>
      </c>
      <c r="B15" s="13" t="s">
        <v>15</v>
      </c>
      <c r="C15" s="57">
        <v>53</v>
      </c>
      <c r="D15" s="57">
        <v>1060</v>
      </c>
      <c r="E15" s="59">
        <v>1317</v>
      </c>
      <c r="F15" s="54">
        <v>75</v>
      </c>
    </row>
    <row r="16" spans="1:6" s="47" customFormat="1">
      <c r="A16" s="12"/>
      <c r="B16" s="12" t="s">
        <v>16</v>
      </c>
      <c r="C16" s="55">
        <v>470</v>
      </c>
      <c r="D16" s="55">
        <v>9526</v>
      </c>
      <c r="E16" s="56">
        <v>8267</v>
      </c>
      <c r="F16" s="49">
        <v>442</v>
      </c>
    </row>
    <row r="17" spans="1:6" s="47" customFormat="1">
      <c r="A17" s="13">
        <v>11</v>
      </c>
      <c r="B17" s="13" t="s">
        <v>7</v>
      </c>
      <c r="C17" s="57">
        <v>61</v>
      </c>
      <c r="D17" s="17">
        <v>1150</v>
      </c>
      <c r="E17" s="59">
        <v>1030</v>
      </c>
      <c r="F17" s="54">
        <v>56</v>
      </c>
    </row>
    <row r="18" spans="1:6" s="47" customFormat="1">
      <c r="A18" s="13">
        <v>12</v>
      </c>
      <c r="B18" s="13" t="s">
        <v>17</v>
      </c>
      <c r="C18" s="57">
        <v>178</v>
      </c>
      <c r="D18" s="57">
        <v>3494</v>
      </c>
      <c r="E18" s="59">
        <v>3363</v>
      </c>
      <c r="F18" s="54">
        <v>146</v>
      </c>
    </row>
    <row r="19" spans="1:6" s="47" customFormat="1">
      <c r="A19" s="13">
        <v>13</v>
      </c>
      <c r="B19" s="13" t="s">
        <v>18</v>
      </c>
      <c r="C19" s="57">
        <v>208</v>
      </c>
      <c r="D19" s="57">
        <v>4107</v>
      </c>
      <c r="E19" s="59">
        <v>3464</v>
      </c>
      <c r="F19" s="54">
        <v>246</v>
      </c>
    </row>
    <row r="20" spans="1:6" s="47" customFormat="1">
      <c r="A20" s="13">
        <v>14</v>
      </c>
      <c r="B20" s="13" t="s">
        <v>19</v>
      </c>
      <c r="C20" s="57">
        <v>23</v>
      </c>
      <c r="D20" s="57">
        <v>775</v>
      </c>
      <c r="E20" s="59">
        <v>410</v>
      </c>
      <c r="F20" s="54">
        <v>-6</v>
      </c>
    </row>
    <row r="21" spans="1:6" s="47" customFormat="1">
      <c r="A21" s="12"/>
      <c r="B21" s="12" t="s">
        <v>20</v>
      </c>
      <c r="C21" s="50">
        <v>1890</v>
      </c>
      <c r="D21" s="50">
        <v>40440</v>
      </c>
      <c r="E21" s="51">
        <v>36935</v>
      </c>
      <c r="F21" s="49">
        <v>2235</v>
      </c>
    </row>
    <row r="22" spans="1:6" s="47" customFormat="1">
      <c r="A22" s="13">
        <v>15</v>
      </c>
      <c r="B22" s="13" t="s">
        <v>7</v>
      </c>
      <c r="C22" s="57">
        <v>68</v>
      </c>
      <c r="D22" s="57">
        <v>1637</v>
      </c>
      <c r="E22" s="59">
        <v>1463</v>
      </c>
      <c r="F22" s="54">
        <v>90</v>
      </c>
    </row>
    <row r="23" spans="1:6" s="47" customFormat="1">
      <c r="A23" s="13">
        <v>16</v>
      </c>
      <c r="B23" s="13" t="s">
        <v>21</v>
      </c>
      <c r="C23" s="57">
        <v>332</v>
      </c>
      <c r="D23" s="57">
        <v>7233</v>
      </c>
      <c r="E23" s="59">
        <v>5957</v>
      </c>
      <c r="F23" s="54">
        <v>364</v>
      </c>
    </row>
    <row r="24" spans="1:6" s="47" customFormat="1">
      <c r="A24" s="13">
        <v>17</v>
      </c>
      <c r="B24" s="13" t="s">
        <v>22</v>
      </c>
      <c r="C24" s="60">
        <v>286</v>
      </c>
      <c r="D24" s="60">
        <v>7804</v>
      </c>
      <c r="E24" s="58">
        <v>6272</v>
      </c>
      <c r="F24" s="54">
        <v>385</v>
      </c>
    </row>
    <row r="25" spans="1:6" s="47" customFormat="1">
      <c r="A25" s="13">
        <v>18</v>
      </c>
      <c r="B25" s="13" t="s">
        <v>23</v>
      </c>
      <c r="C25" s="60">
        <v>112</v>
      </c>
      <c r="D25" s="60">
        <v>1982</v>
      </c>
      <c r="E25" s="58">
        <v>1668</v>
      </c>
      <c r="F25" s="54">
        <v>91</v>
      </c>
    </row>
    <row r="26" spans="1:6" s="47" customFormat="1">
      <c r="A26" s="13">
        <v>19</v>
      </c>
      <c r="B26" s="13" t="s">
        <v>24</v>
      </c>
      <c r="C26" s="60">
        <v>282</v>
      </c>
      <c r="D26" s="60">
        <v>5202</v>
      </c>
      <c r="E26" s="58">
        <v>3835</v>
      </c>
      <c r="F26" s="54">
        <v>209</v>
      </c>
    </row>
    <row r="27" spans="1:6" s="47" customFormat="1">
      <c r="A27" s="13">
        <v>20</v>
      </c>
      <c r="B27" s="13" t="s">
        <v>25</v>
      </c>
      <c r="C27" s="60">
        <v>228</v>
      </c>
      <c r="D27" s="60">
        <v>4481</v>
      </c>
      <c r="E27" s="58">
        <v>4352</v>
      </c>
      <c r="F27" s="54">
        <v>270</v>
      </c>
    </row>
    <row r="28" spans="1:6" s="47" customFormat="1">
      <c r="A28" s="13">
        <v>21</v>
      </c>
      <c r="B28" s="13" t="s">
        <v>26</v>
      </c>
      <c r="C28" s="57">
        <v>299</v>
      </c>
      <c r="D28" s="57">
        <v>5672</v>
      </c>
      <c r="E28" s="59">
        <v>8266</v>
      </c>
      <c r="F28" s="54">
        <v>545</v>
      </c>
    </row>
    <row r="29" spans="1:6" s="47" customFormat="1">
      <c r="A29" s="13">
        <v>22</v>
      </c>
      <c r="B29" s="13" t="s">
        <v>27</v>
      </c>
      <c r="C29" s="60">
        <v>283</v>
      </c>
      <c r="D29" s="60">
        <v>6429</v>
      </c>
      <c r="E29" s="58">
        <v>5122</v>
      </c>
      <c r="F29" s="54">
        <v>281</v>
      </c>
    </row>
    <row r="30" spans="1:6" s="47" customFormat="1">
      <c r="A30" s="12"/>
      <c r="B30" s="12" t="s">
        <v>28</v>
      </c>
      <c r="C30" s="49">
        <v>3150</v>
      </c>
      <c r="D30" s="49">
        <v>58483</v>
      </c>
      <c r="E30" s="61">
        <v>81164</v>
      </c>
      <c r="F30" s="49">
        <v>5236</v>
      </c>
    </row>
    <row r="31" spans="1:6" s="47" customFormat="1">
      <c r="A31" s="13">
        <v>23</v>
      </c>
      <c r="B31" s="13" t="s">
        <v>7</v>
      </c>
      <c r="C31" s="62">
        <v>162</v>
      </c>
      <c r="D31" s="62">
        <v>3393</v>
      </c>
      <c r="E31" s="63">
        <v>4269</v>
      </c>
      <c r="F31" s="54">
        <v>276</v>
      </c>
    </row>
    <row r="32" spans="1:6" s="47" customFormat="1">
      <c r="A32" s="13">
        <v>24</v>
      </c>
      <c r="B32" s="13" t="s">
        <v>29</v>
      </c>
      <c r="C32" s="62">
        <v>349</v>
      </c>
      <c r="D32" s="62">
        <v>6589</v>
      </c>
      <c r="E32" s="64">
        <v>6843</v>
      </c>
      <c r="F32" s="54">
        <v>415</v>
      </c>
    </row>
    <row r="33" spans="1:6" s="47" customFormat="1">
      <c r="A33" s="13">
        <v>25</v>
      </c>
      <c r="B33" s="13" t="s">
        <v>30</v>
      </c>
      <c r="C33" s="65">
        <v>305</v>
      </c>
      <c r="D33" s="65">
        <v>5907</v>
      </c>
      <c r="E33" s="66">
        <v>8692</v>
      </c>
      <c r="F33" s="54">
        <v>575</v>
      </c>
    </row>
    <row r="34" spans="1:6" s="47" customFormat="1">
      <c r="A34" s="13">
        <v>26</v>
      </c>
      <c r="B34" s="13" t="s">
        <v>31</v>
      </c>
      <c r="C34" s="62">
        <v>495</v>
      </c>
      <c r="D34" s="62">
        <v>8787</v>
      </c>
      <c r="E34" s="64">
        <v>12418</v>
      </c>
      <c r="F34" s="54">
        <v>800</v>
      </c>
    </row>
    <row r="35" spans="1:6" s="47" customFormat="1">
      <c r="A35" s="13">
        <v>27</v>
      </c>
      <c r="B35" s="13" t="s">
        <v>32</v>
      </c>
      <c r="C35" s="67">
        <v>380</v>
      </c>
      <c r="D35" s="68">
        <v>7290</v>
      </c>
      <c r="E35" s="69">
        <v>9990</v>
      </c>
      <c r="F35" s="54">
        <v>659</v>
      </c>
    </row>
    <row r="36" spans="1:6" s="47" customFormat="1">
      <c r="A36" s="13">
        <v>28</v>
      </c>
      <c r="B36" s="13" t="s">
        <v>33</v>
      </c>
      <c r="C36" s="62">
        <v>522</v>
      </c>
      <c r="D36" s="62">
        <v>9697</v>
      </c>
      <c r="E36" s="64">
        <v>13972</v>
      </c>
      <c r="F36" s="54">
        <v>910</v>
      </c>
    </row>
    <row r="37" spans="1:6" s="47" customFormat="1">
      <c r="A37" s="13">
        <v>29</v>
      </c>
      <c r="B37" s="13" t="s">
        <v>34</v>
      </c>
      <c r="C37" s="68">
        <v>254</v>
      </c>
      <c r="D37" s="68">
        <v>4719</v>
      </c>
      <c r="E37" s="69">
        <v>6313</v>
      </c>
      <c r="F37" s="54">
        <v>404.5</v>
      </c>
    </row>
    <row r="38" spans="1:6" s="47" customFormat="1">
      <c r="A38" s="13">
        <v>30</v>
      </c>
      <c r="B38" s="13" t="s">
        <v>35</v>
      </c>
      <c r="C38" s="62">
        <v>398</v>
      </c>
      <c r="D38" s="62">
        <v>7604</v>
      </c>
      <c r="E38" s="70">
        <v>10955</v>
      </c>
      <c r="F38" s="54">
        <v>697.5</v>
      </c>
    </row>
    <row r="39" spans="1:6" s="47" customFormat="1">
      <c r="A39" s="13">
        <v>31</v>
      </c>
      <c r="B39" s="13" t="s">
        <v>36</v>
      </c>
      <c r="C39" s="62">
        <v>69</v>
      </c>
      <c r="D39" s="62">
        <v>1541</v>
      </c>
      <c r="E39" s="71">
        <v>2195</v>
      </c>
      <c r="F39" s="54">
        <v>140</v>
      </c>
    </row>
    <row r="40" spans="1:6" s="47" customFormat="1">
      <c r="A40" s="13">
        <v>32</v>
      </c>
      <c r="B40" s="13" t="s">
        <v>37</v>
      </c>
      <c r="C40" s="62">
        <v>216</v>
      </c>
      <c r="D40" s="62">
        <v>2956</v>
      </c>
      <c r="E40" s="64">
        <v>5517</v>
      </c>
      <c r="F40" s="54">
        <v>359</v>
      </c>
    </row>
    <row r="41" spans="1:6" s="47" customFormat="1">
      <c r="A41" s="12"/>
      <c r="B41" s="12" t="s">
        <v>38</v>
      </c>
      <c r="C41" s="50">
        <v>1944</v>
      </c>
      <c r="D41" s="50">
        <v>39716</v>
      </c>
      <c r="E41" s="51">
        <v>39580</v>
      </c>
      <c r="F41" s="49">
        <v>2494.6000000000004</v>
      </c>
    </row>
    <row r="42" spans="1:6" s="47" customFormat="1">
      <c r="A42" s="13">
        <v>33</v>
      </c>
      <c r="B42" s="13" t="s">
        <v>7</v>
      </c>
      <c r="C42" s="15">
        <v>358</v>
      </c>
      <c r="D42" s="15">
        <v>7004</v>
      </c>
      <c r="E42" s="16">
        <v>6175</v>
      </c>
      <c r="F42" s="54">
        <v>338</v>
      </c>
    </row>
    <row r="43" spans="1:6" s="47" customFormat="1">
      <c r="A43" s="13">
        <v>34</v>
      </c>
      <c r="B43" s="13" t="s">
        <v>39</v>
      </c>
      <c r="C43" s="15">
        <v>153</v>
      </c>
      <c r="D43" s="15">
        <v>2976</v>
      </c>
      <c r="E43" s="16">
        <v>2660</v>
      </c>
      <c r="F43" s="54">
        <v>165</v>
      </c>
    </row>
    <row r="44" spans="1:6" s="47" customFormat="1">
      <c r="A44" s="13">
        <v>35</v>
      </c>
      <c r="B44" s="13" t="s">
        <v>40</v>
      </c>
      <c r="C44" s="15">
        <v>352</v>
      </c>
      <c r="D44" s="15">
        <v>7271</v>
      </c>
      <c r="E44" s="16">
        <v>9780</v>
      </c>
      <c r="F44" s="54">
        <v>605</v>
      </c>
    </row>
    <row r="45" spans="1:6" s="47" customFormat="1">
      <c r="A45" s="13">
        <v>36</v>
      </c>
      <c r="B45" s="13" t="s">
        <v>41</v>
      </c>
      <c r="C45" s="15">
        <v>160</v>
      </c>
      <c r="D45" s="15">
        <v>3665</v>
      </c>
      <c r="E45" s="16">
        <v>3048</v>
      </c>
      <c r="F45" s="54">
        <v>238.60000000000002</v>
      </c>
    </row>
    <row r="46" spans="1:6" s="47" customFormat="1">
      <c r="A46" s="13">
        <v>37</v>
      </c>
      <c r="B46" s="13" t="s">
        <v>42</v>
      </c>
      <c r="C46" s="52">
        <v>306</v>
      </c>
      <c r="D46" s="15">
        <v>5865</v>
      </c>
      <c r="E46" s="16">
        <v>5647</v>
      </c>
      <c r="F46" s="54">
        <v>360</v>
      </c>
    </row>
    <row r="47" spans="1:6" s="47" customFormat="1">
      <c r="A47" s="13">
        <v>38</v>
      </c>
      <c r="B47" s="13" t="s">
        <v>43</v>
      </c>
      <c r="C47" s="72">
        <v>286</v>
      </c>
      <c r="D47" s="72">
        <v>5594</v>
      </c>
      <c r="E47" s="73">
        <v>5529</v>
      </c>
      <c r="F47" s="54">
        <v>358</v>
      </c>
    </row>
    <row r="48" spans="1:6" s="47" customFormat="1">
      <c r="A48" s="13">
        <v>39</v>
      </c>
      <c r="B48" s="13" t="s">
        <v>44</v>
      </c>
      <c r="C48" s="15">
        <v>329</v>
      </c>
      <c r="D48" s="15">
        <v>7341</v>
      </c>
      <c r="E48" s="16">
        <v>6741</v>
      </c>
      <c r="F48" s="54">
        <v>430</v>
      </c>
    </row>
    <row r="49" spans="1:6" s="47" customFormat="1">
      <c r="A49" s="12"/>
      <c r="B49" s="12" t="s">
        <v>45</v>
      </c>
      <c r="C49" s="50">
        <v>2233</v>
      </c>
      <c r="D49" s="50">
        <v>43244</v>
      </c>
      <c r="E49" s="51">
        <v>43099</v>
      </c>
      <c r="F49" s="49">
        <v>2722</v>
      </c>
    </row>
    <row r="50" spans="1:6" s="47" customFormat="1">
      <c r="A50" s="13">
        <v>40</v>
      </c>
      <c r="B50" s="13" t="s">
        <v>7</v>
      </c>
      <c r="C50" s="54">
        <v>558</v>
      </c>
      <c r="D50" s="54">
        <v>10808</v>
      </c>
      <c r="E50" s="74">
        <v>10607</v>
      </c>
      <c r="F50" s="54">
        <v>683</v>
      </c>
    </row>
    <row r="51" spans="1:6" s="47" customFormat="1">
      <c r="A51" s="13">
        <v>41</v>
      </c>
      <c r="B51" s="13" t="s">
        <v>46</v>
      </c>
      <c r="C51" s="57">
        <v>63</v>
      </c>
      <c r="D51" s="57">
        <v>1099</v>
      </c>
      <c r="E51" s="75">
        <v>850</v>
      </c>
      <c r="F51" s="54">
        <v>44</v>
      </c>
    </row>
    <row r="52" spans="1:6" s="47" customFormat="1">
      <c r="A52" s="13">
        <v>42</v>
      </c>
      <c r="B52" s="13" t="s">
        <v>47</v>
      </c>
      <c r="C52" s="57">
        <v>190</v>
      </c>
      <c r="D52" s="57">
        <v>3725</v>
      </c>
      <c r="E52" s="75">
        <v>3699</v>
      </c>
      <c r="F52" s="54">
        <v>242</v>
      </c>
    </row>
    <row r="53" spans="1:6" s="47" customFormat="1">
      <c r="A53" s="13">
        <v>43</v>
      </c>
      <c r="B53" s="13" t="s">
        <v>48</v>
      </c>
      <c r="C53" s="57">
        <v>256</v>
      </c>
      <c r="D53" s="57">
        <v>4869</v>
      </c>
      <c r="E53" s="75">
        <v>4735</v>
      </c>
      <c r="F53" s="54">
        <v>290</v>
      </c>
    </row>
    <row r="54" spans="1:6" s="47" customFormat="1">
      <c r="A54" s="13">
        <v>44</v>
      </c>
      <c r="B54" s="13" t="s">
        <v>49</v>
      </c>
      <c r="C54" s="57">
        <v>308</v>
      </c>
      <c r="D54" s="57">
        <v>5857</v>
      </c>
      <c r="E54" s="75">
        <v>4850</v>
      </c>
      <c r="F54" s="54">
        <v>307</v>
      </c>
    </row>
    <row r="55" spans="1:6" s="47" customFormat="1">
      <c r="A55" s="13">
        <v>45</v>
      </c>
      <c r="B55" s="13" t="s">
        <v>50</v>
      </c>
      <c r="C55" s="57">
        <v>203</v>
      </c>
      <c r="D55" s="57">
        <v>3862</v>
      </c>
      <c r="E55" s="75">
        <v>3884</v>
      </c>
      <c r="F55" s="54">
        <v>251</v>
      </c>
    </row>
    <row r="56" spans="1:6" s="47" customFormat="1">
      <c r="A56" s="13">
        <v>46</v>
      </c>
      <c r="B56" s="13" t="s">
        <v>51</v>
      </c>
      <c r="C56" s="57">
        <v>406</v>
      </c>
      <c r="D56" s="57">
        <v>7542</v>
      </c>
      <c r="E56" s="75">
        <v>7070</v>
      </c>
      <c r="F56" s="54">
        <v>443</v>
      </c>
    </row>
    <row r="57" spans="1:6" s="47" customFormat="1">
      <c r="A57" s="13">
        <v>47</v>
      </c>
      <c r="B57" s="13" t="s">
        <v>52</v>
      </c>
      <c r="C57" s="57">
        <v>249</v>
      </c>
      <c r="D57" s="57">
        <v>5482</v>
      </c>
      <c r="E57" s="75">
        <v>7404</v>
      </c>
      <c r="F57" s="54">
        <v>462</v>
      </c>
    </row>
    <row r="58" spans="1:6" s="47" customFormat="1">
      <c r="A58" s="12"/>
      <c r="B58" s="12" t="s">
        <v>53</v>
      </c>
      <c r="C58" s="55">
        <v>1034</v>
      </c>
      <c r="D58" s="76">
        <v>19266</v>
      </c>
      <c r="E58" s="77">
        <v>26756</v>
      </c>
      <c r="F58" s="49">
        <v>1742.1999999999998</v>
      </c>
    </row>
    <row r="59" spans="1:6" s="47" customFormat="1">
      <c r="A59" s="13">
        <v>48</v>
      </c>
      <c r="B59" s="13" t="s">
        <v>7</v>
      </c>
      <c r="C59" s="54">
        <v>313</v>
      </c>
      <c r="D59" s="54">
        <v>6071</v>
      </c>
      <c r="E59" s="74">
        <v>8291</v>
      </c>
      <c r="F59" s="54">
        <v>538.5</v>
      </c>
    </row>
    <row r="60" spans="1:6" s="47" customFormat="1">
      <c r="A60" s="13">
        <v>49</v>
      </c>
      <c r="B60" s="13" t="s">
        <v>54</v>
      </c>
      <c r="C60" s="54">
        <v>408</v>
      </c>
      <c r="D60" s="54">
        <v>7839</v>
      </c>
      <c r="E60" s="74">
        <v>10851</v>
      </c>
      <c r="F60" s="54">
        <v>714.7</v>
      </c>
    </row>
    <row r="61" spans="1:6" s="47" customFormat="1">
      <c r="A61" s="13">
        <v>50</v>
      </c>
      <c r="B61" s="13" t="s">
        <v>55</v>
      </c>
      <c r="C61" s="78">
        <v>313</v>
      </c>
      <c r="D61" s="78">
        <v>5356</v>
      </c>
      <c r="E61" s="79">
        <v>7614</v>
      </c>
      <c r="F61" s="54">
        <v>489</v>
      </c>
    </row>
    <row r="62" spans="1:6" s="47" customFormat="1">
      <c r="A62" s="12"/>
      <c r="B62" s="12" t="s">
        <v>56</v>
      </c>
      <c r="C62" s="55">
        <v>1970</v>
      </c>
      <c r="D62" s="76">
        <v>36054</v>
      </c>
      <c r="E62" s="77">
        <v>38509</v>
      </c>
      <c r="F62" s="49">
        <v>2490</v>
      </c>
    </row>
    <row r="63" spans="1:6" s="47" customFormat="1">
      <c r="A63" s="13">
        <v>51</v>
      </c>
      <c r="B63" s="13" t="s">
        <v>7</v>
      </c>
      <c r="C63" s="54">
        <v>478</v>
      </c>
      <c r="D63" s="54">
        <v>8730</v>
      </c>
      <c r="E63" s="74">
        <v>8054</v>
      </c>
      <c r="F63" s="54">
        <v>519</v>
      </c>
    </row>
    <row r="64" spans="1:6" s="47" customFormat="1">
      <c r="A64" s="13">
        <v>52</v>
      </c>
      <c r="B64" s="13" t="s">
        <v>57</v>
      </c>
      <c r="C64" s="54">
        <v>373</v>
      </c>
      <c r="D64" s="54">
        <v>5844</v>
      </c>
      <c r="E64" s="74">
        <v>5426</v>
      </c>
      <c r="F64" s="54">
        <v>350</v>
      </c>
    </row>
    <row r="65" spans="1:6" s="47" customFormat="1">
      <c r="A65" s="13">
        <v>53</v>
      </c>
      <c r="B65" s="13" t="s">
        <v>58</v>
      </c>
      <c r="C65" s="78">
        <v>200</v>
      </c>
      <c r="D65" s="78">
        <v>3486</v>
      </c>
      <c r="E65" s="79">
        <v>3391</v>
      </c>
      <c r="F65" s="54">
        <v>219</v>
      </c>
    </row>
    <row r="66" spans="1:6" s="47" customFormat="1">
      <c r="A66" s="13">
        <v>54</v>
      </c>
      <c r="B66" s="13" t="s">
        <v>59</v>
      </c>
      <c r="C66" s="78">
        <v>369</v>
      </c>
      <c r="D66" s="78">
        <v>7013</v>
      </c>
      <c r="E66" s="79">
        <v>5810</v>
      </c>
      <c r="F66" s="54">
        <v>368</v>
      </c>
    </row>
    <row r="67" spans="1:6" s="47" customFormat="1">
      <c r="A67" s="13">
        <v>55</v>
      </c>
      <c r="B67" s="13" t="s">
        <v>60</v>
      </c>
      <c r="C67" s="54">
        <v>550</v>
      </c>
      <c r="D67" s="54">
        <v>10981</v>
      </c>
      <c r="E67" s="74">
        <v>15828</v>
      </c>
      <c r="F67" s="54">
        <v>1034</v>
      </c>
    </row>
    <row r="68" spans="1:6" s="47" customFormat="1">
      <c r="A68" s="12"/>
      <c r="B68" s="12" t="s">
        <v>61</v>
      </c>
      <c r="C68" s="50">
        <v>2609</v>
      </c>
      <c r="D68" s="50">
        <v>49398</v>
      </c>
      <c r="E68" s="51">
        <v>54794</v>
      </c>
      <c r="F68" s="49">
        <v>3544</v>
      </c>
    </row>
    <row r="69" spans="1:6" s="47" customFormat="1">
      <c r="A69" s="13">
        <v>56</v>
      </c>
      <c r="B69" s="13" t="s">
        <v>7</v>
      </c>
      <c r="C69" s="54">
        <v>599</v>
      </c>
      <c r="D69" s="54">
        <v>10696</v>
      </c>
      <c r="E69" s="74">
        <v>10010</v>
      </c>
      <c r="F69" s="54">
        <v>645</v>
      </c>
    </row>
    <row r="70" spans="1:6" s="47" customFormat="1">
      <c r="A70" s="13">
        <v>57</v>
      </c>
      <c r="B70" s="13" t="s">
        <v>62</v>
      </c>
      <c r="C70" s="15">
        <v>294</v>
      </c>
      <c r="D70" s="15">
        <v>4461</v>
      </c>
      <c r="E70" s="16">
        <v>3840</v>
      </c>
      <c r="F70" s="54">
        <v>233</v>
      </c>
    </row>
    <row r="71" spans="1:6" s="47" customFormat="1">
      <c r="A71" s="13">
        <v>58</v>
      </c>
      <c r="B71" s="13" t="s">
        <v>63</v>
      </c>
      <c r="C71" s="15">
        <v>214</v>
      </c>
      <c r="D71" s="15">
        <v>4760</v>
      </c>
      <c r="E71" s="16">
        <v>4636</v>
      </c>
      <c r="F71" s="54">
        <v>302</v>
      </c>
    </row>
    <row r="72" spans="1:6" s="47" customFormat="1">
      <c r="A72" s="13">
        <v>59</v>
      </c>
      <c r="B72" s="13" t="s">
        <v>64</v>
      </c>
      <c r="C72" s="15">
        <v>300</v>
      </c>
      <c r="D72" s="15">
        <v>5920</v>
      </c>
      <c r="E72" s="16">
        <v>8646</v>
      </c>
      <c r="F72" s="54">
        <v>553</v>
      </c>
    </row>
    <row r="73" spans="1:6" s="47" customFormat="1">
      <c r="A73" s="13">
        <v>60</v>
      </c>
      <c r="B73" s="13" t="s">
        <v>65</v>
      </c>
      <c r="C73" s="15">
        <v>158</v>
      </c>
      <c r="D73" s="15">
        <v>2516</v>
      </c>
      <c r="E73" s="16">
        <v>3331</v>
      </c>
      <c r="F73" s="54">
        <v>215</v>
      </c>
    </row>
    <row r="74" spans="1:6" s="47" customFormat="1">
      <c r="A74" s="13">
        <v>61</v>
      </c>
      <c r="B74" s="13" t="s">
        <v>236</v>
      </c>
      <c r="C74" s="15">
        <v>202</v>
      </c>
      <c r="D74" s="15">
        <v>3673</v>
      </c>
      <c r="E74" s="16">
        <v>5565</v>
      </c>
      <c r="F74" s="54">
        <v>362</v>
      </c>
    </row>
    <row r="75" spans="1:6" s="47" customFormat="1">
      <c r="A75" s="13">
        <v>62</v>
      </c>
      <c r="B75" s="13" t="s">
        <v>66</v>
      </c>
      <c r="C75" s="15">
        <v>146</v>
      </c>
      <c r="D75" s="15">
        <v>2937</v>
      </c>
      <c r="E75" s="16">
        <v>2850</v>
      </c>
      <c r="F75" s="54">
        <v>200</v>
      </c>
    </row>
    <row r="76" spans="1:6" s="47" customFormat="1">
      <c r="A76" s="13">
        <v>63</v>
      </c>
      <c r="B76" s="13" t="s">
        <v>67</v>
      </c>
      <c r="C76" s="15">
        <v>155</v>
      </c>
      <c r="D76" s="15">
        <v>2922</v>
      </c>
      <c r="E76" s="16">
        <v>4242</v>
      </c>
      <c r="F76" s="54">
        <v>272</v>
      </c>
    </row>
    <row r="77" spans="1:6" s="47" customFormat="1">
      <c r="A77" s="13">
        <v>64</v>
      </c>
      <c r="B77" s="13" t="s">
        <v>68</v>
      </c>
      <c r="C77" s="15">
        <v>89</v>
      </c>
      <c r="D77" s="15">
        <v>1842</v>
      </c>
      <c r="E77" s="16">
        <v>2739</v>
      </c>
      <c r="F77" s="54">
        <v>179</v>
      </c>
    </row>
    <row r="78" spans="1:6" s="47" customFormat="1">
      <c r="A78" s="13">
        <v>65</v>
      </c>
      <c r="B78" s="13" t="s">
        <v>69</v>
      </c>
      <c r="C78" s="15">
        <v>452</v>
      </c>
      <c r="D78" s="15">
        <v>9671</v>
      </c>
      <c r="E78" s="16">
        <v>8935</v>
      </c>
      <c r="F78" s="54">
        <v>583</v>
      </c>
    </row>
    <row r="79" spans="1:6" s="47" customFormat="1">
      <c r="A79" s="12"/>
      <c r="B79" s="12" t="s">
        <v>70</v>
      </c>
      <c r="C79" s="76">
        <v>1671</v>
      </c>
      <c r="D79" s="76">
        <v>37386</v>
      </c>
      <c r="E79" s="77">
        <v>38910</v>
      </c>
      <c r="F79" s="49">
        <v>2311</v>
      </c>
    </row>
    <row r="80" spans="1:6" s="47" customFormat="1">
      <c r="A80" s="13">
        <v>66</v>
      </c>
      <c r="B80" s="13" t="s">
        <v>7</v>
      </c>
      <c r="C80" s="78">
        <v>200</v>
      </c>
      <c r="D80" s="78">
        <v>4589</v>
      </c>
      <c r="E80" s="79">
        <v>3555</v>
      </c>
      <c r="F80" s="54">
        <v>167.5</v>
      </c>
    </row>
    <row r="81" spans="1:6" s="47" customFormat="1">
      <c r="A81" s="13">
        <v>67</v>
      </c>
      <c r="B81" s="13" t="s">
        <v>71</v>
      </c>
      <c r="C81" s="18">
        <v>192</v>
      </c>
      <c r="D81" s="18">
        <v>5036</v>
      </c>
      <c r="E81" s="19">
        <v>4384</v>
      </c>
      <c r="F81" s="54">
        <v>262</v>
      </c>
    </row>
    <row r="82" spans="1:6" s="47" customFormat="1">
      <c r="A82" s="13">
        <v>68</v>
      </c>
      <c r="B82" s="13" t="s">
        <v>72</v>
      </c>
      <c r="C82" s="18">
        <v>304</v>
      </c>
      <c r="D82" s="18">
        <v>6055</v>
      </c>
      <c r="E82" s="19">
        <v>5630</v>
      </c>
      <c r="F82" s="54">
        <v>365</v>
      </c>
    </row>
    <row r="83" spans="1:6" s="47" customFormat="1">
      <c r="A83" s="13">
        <v>69</v>
      </c>
      <c r="B83" s="13" t="s">
        <v>73</v>
      </c>
      <c r="C83" s="80">
        <v>252</v>
      </c>
      <c r="D83" s="80">
        <v>6948</v>
      </c>
      <c r="E83" s="81">
        <v>6471</v>
      </c>
      <c r="F83" s="54">
        <v>416</v>
      </c>
    </row>
    <row r="84" spans="1:6" s="47" customFormat="1">
      <c r="A84" s="13">
        <v>70</v>
      </c>
      <c r="B84" s="13" t="s">
        <v>74</v>
      </c>
      <c r="C84" s="78">
        <v>396</v>
      </c>
      <c r="D84" s="78">
        <v>8225</v>
      </c>
      <c r="E84" s="79">
        <v>11044</v>
      </c>
      <c r="F84" s="54">
        <v>680</v>
      </c>
    </row>
    <row r="85" spans="1:6" s="47" customFormat="1">
      <c r="A85" s="13">
        <v>71</v>
      </c>
      <c r="B85" s="13" t="s">
        <v>75</v>
      </c>
      <c r="C85" s="78">
        <v>5</v>
      </c>
      <c r="D85" s="78">
        <v>91</v>
      </c>
      <c r="E85" s="79">
        <v>91</v>
      </c>
      <c r="F85" s="54">
        <v>5.5</v>
      </c>
    </row>
    <row r="86" spans="1:6" s="47" customFormat="1">
      <c r="A86" s="13">
        <v>72</v>
      </c>
      <c r="B86" s="13" t="s">
        <v>76</v>
      </c>
      <c r="C86" s="78">
        <v>116</v>
      </c>
      <c r="D86" s="78">
        <v>2016</v>
      </c>
      <c r="E86" s="79">
        <v>1881</v>
      </c>
      <c r="F86" s="54">
        <v>116</v>
      </c>
    </row>
    <row r="87" spans="1:6" s="47" customFormat="1">
      <c r="A87" s="13">
        <v>73</v>
      </c>
      <c r="B87" s="13" t="s">
        <v>77</v>
      </c>
      <c r="C87" s="78">
        <v>73</v>
      </c>
      <c r="D87" s="78">
        <v>1673</v>
      </c>
      <c r="E87" s="79">
        <v>1913</v>
      </c>
      <c r="F87" s="54">
        <v>77</v>
      </c>
    </row>
    <row r="88" spans="1:6" s="47" customFormat="1">
      <c r="A88" s="13">
        <v>74</v>
      </c>
      <c r="B88" s="13" t="s">
        <v>78</v>
      </c>
      <c r="C88" s="20">
        <v>46</v>
      </c>
      <c r="D88" s="20">
        <v>977</v>
      </c>
      <c r="E88" s="21">
        <v>1239</v>
      </c>
      <c r="F88" s="54">
        <v>68</v>
      </c>
    </row>
    <row r="89" spans="1:6" s="47" customFormat="1">
      <c r="A89" s="13">
        <v>75</v>
      </c>
      <c r="B89" s="13" t="s">
        <v>79</v>
      </c>
      <c r="C89" s="78">
        <v>87</v>
      </c>
      <c r="D89" s="78">
        <v>1776</v>
      </c>
      <c r="E89" s="79">
        <v>2702</v>
      </c>
      <c r="F89" s="54">
        <v>154</v>
      </c>
    </row>
    <row r="90" spans="1:6" s="47" customFormat="1">
      <c r="A90" s="12"/>
      <c r="B90" s="12" t="s">
        <v>80</v>
      </c>
      <c r="C90" s="55">
        <v>1682</v>
      </c>
      <c r="D90" s="55">
        <v>32460</v>
      </c>
      <c r="E90" s="56">
        <v>43028</v>
      </c>
      <c r="F90" s="49">
        <v>2719</v>
      </c>
    </row>
    <row r="91" spans="1:6" s="47" customFormat="1">
      <c r="A91" s="13">
        <v>76</v>
      </c>
      <c r="B91" s="13" t="s">
        <v>7</v>
      </c>
      <c r="C91" s="57">
        <v>163</v>
      </c>
      <c r="D91" s="57">
        <v>3260</v>
      </c>
      <c r="E91" s="59">
        <v>3388</v>
      </c>
      <c r="F91" s="54">
        <v>217</v>
      </c>
    </row>
    <row r="92" spans="1:6" s="47" customFormat="1">
      <c r="A92" s="13">
        <v>77</v>
      </c>
      <c r="B92" s="13" t="s">
        <v>81</v>
      </c>
      <c r="C92" s="57">
        <v>502</v>
      </c>
      <c r="D92" s="57">
        <v>8850</v>
      </c>
      <c r="E92" s="59">
        <v>12658</v>
      </c>
      <c r="F92" s="54">
        <v>762</v>
      </c>
    </row>
    <row r="93" spans="1:6" s="47" customFormat="1">
      <c r="A93" s="13">
        <v>78</v>
      </c>
      <c r="B93" s="13" t="s">
        <v>82</v>
      </c>
      <c r="C93" s="57">
        <v>147</v>
      </c>
      <c r="D93" s="57">
        <v>2689</v>
      </c>
      <c r="E93" s="59">
        <v>2879</v>
      </c>
      <c r="F93" s="54">
        <v>187</v>
      </c>
    </row>
    <row r="94" spans="1:6" s="47" customFormat="1">
      <c r="A94" s="13">
        <v>79</v>
      </c>
      <c r="B94" s="13" t="s">
        <v>83</v>
      </c>
      <c r="C94" s="57">
        <v>333</v>
      </c>
      <c r="D94" s="57">
        <v>6460</v>
      </c>
      <c r="E94" s="59">
        <v>8798</v>
      </c>
      <c r="F94" s="54">
        <v>553</v>
      </c>
    </row>
    <row r="95" spans="1:6" s="47" customFormat="1">
      <c r="A95" s="13">
        <v>80</v>
      </c>
      <c r="B95" s="13" t="s">
        <v>84</v>
      </c>
      <c r="C95" s="57">
        <v>537</v>
      </c>
      <c r="D95" s="57">
        <v>11201</v>
      </c>
      <c r="E95" s="59">
        <v>15305</v>
      </c>
      <c r="F95" s="54">
        <v>1000</v>
      </c>
    </row>
    <row r="96" spans="1:6" s="47" customFormat="1">
      <c r="A96" s="12"/>
      <c r="B96" s="12" t="s">
        <v>85</v>
      </c>
      <c r="C96" s="55">
        <v>3322</v>
      </c>
      <c r="D96" s="55">
        <v>53114</v>
      </c>
      <c r="E96" s="56">
        <v>70144</v>
      </c>
      <c r="F96" s="49">
        <v>4207</v>
      </c>
    </row>
    <row r="97" spans="1:6" s="47" customFormat="1">
      <c r="A97" s="13">
        <v>81</v>
      </c>
      <c r="B97" s="13" t="s">
        <v>7</v>
      </c>
      <c r="C97" s="82">
        <v>73</v>
      </c>
      <c r="D97" s="82">
        <v>1645</v>
      </c>
      <c r="E97" s="83">
        <v>2174</v>
      </c>
      <c r="F97" s="54">
        <v>141</v>
      </c>
    </row>
    <row r="98" spans="1:6" s="47" customFormat="1">
      <c r="A98" s="13">
        <v>82</v>
      </c>
      <c r="B98" s="13" t="s">
        <v>86</v>
      </c>
      <c r="C98" s="82">
        <v>268</v>
      </c>
      <c r="D98" s="82">
        <v>4236</v>
      </c>
      <c r="E98" s="16">
        <v>5609</v>
      </c>
      <c r="F98" s="54">
        <v>361</v>
      </c>
    </row>
    <row r="99" spans="1:6" s="47" customFormat="1">
      <c r="A99" s="13">
        <v>83</v>
      </c>
      <c r="B99" s="13" t="s">
        <v>87</v>
      </c>
      <c r="C99" s="82">
        <v>464</v>
      </c>
      <c r="D99" s="82">
        <v>6289</v>
      </c>
      <c r="E99" s="83">
        <v>7635</v>
      </c>
      <c r="F99" s="54">
        <v>306</v>
      </c>
    </row>
    <row r="100" spans="1:6" s="47" customFormat="1">
      <c r="A100" s="13">
        <v>84</v>
      </c>
      <c r="B100" s="13" t="s">
        <v>88</v>
      </c>
      <c r="C100" s="82">
        <v>774</v>
      </c>
      <c r="D100" s="82">
        <v>12582</v>
      </c>
      <c r="E100" s="83">
        <v>16192</v>
      </c>
      <c r="F100" s="54">
        <v>986</v>
      </c>
    </row>
    <row r="101" spans="1:6" s="47" customFormat="1">
      <c r="A101" s="13">
        <v>85</v>
      </c>
      <c r="B101" s="13" t="s">
        <v>231</v>
      </c>
      <c r="C101" s="82">
        <v>391</v>
      </c>
      <c r="D101" s="82">
        <v>5086</v>
      </c>
      <c r="E101" s="83">
        <v>7604</v>
      </c>
      <c r="F101" s="54">
        <v>500</v>
      </c>
    </row>
    <row r="102" spans="1:6" s="47" customFormat="1">
      <c r="A102" s="13">
        <v>86</v>
      </c>
      <c r="B102" s="13" t="s">
        <v>232</v>
      </c>
      <c r="C102" s="82">
        <v>137</v>
      </c>
      <c r="D102" s="82">
        <v>2019</v>
      </c>
      <c r="E102" s="83">
        <v>2448</v>
      </c>
      <c r="F102" s="54">
        <v>150</v>
      </c>
    </row>
    <row r="103" spans="1:6" s="47" customFormat="1">
      <c r="A103" s="13">
        <v>87</v>
      </c>
      <c r="B103" s="13" t="s">
        <v>233</v>
      </c>
      <c r="C103" s="82">
        <v>161</v>
      </c>
      <c r="D103" s="82">
        <v>3078</v>
      </c>
      <c r="E103" s="83">
        <v>4102</v>
      </c>
      <c r="F103" s="54">
        <v>270</v>
      </c>
    </row>
    <row r="104" spans="1:6" s="47" customFormat="1">
      <c r="A104" s="13">
        <v>88</v>
      </c>
      <c r="B104" s="13" t="s">
        <v>89</v>
      </c>
      <c r="C104" s="84">
        <v>181</v>
      </c>
      <c r="D104" s="84">
        <v>3206</v>
      </c>
      <c r="E104" s="85">
        <v>4244</v>
      </c>
      <c r="F104" s="54">
        <v>258</v>
      </c>
    </row>
    <row r="105" spans="1:6" s="47" customFormat="1">
      <c r="A105" s="13">
        <v>89</v>
      </c>
      <c r="B105" s="13" t="s">
        <v>90</v>
      </c>
      <c r="C105" s="82">
        <v>267</v>
      </c>
      <c r="D105" s="82">
        <v>5605</v>
      </c>
      <c r="E105" s="83">
        <v>7392</v>
      </c>
      <c r="F105" s="54">
        <v>448</v>
      </c>
    </row>
    <row r="106" spans="1:6" s="47" customFormat="1">
      <c r="A106" s="13">
        <v>90</v>
      </c>
      <c r="B106" s="13" t="s">
        <v>91</v>
      </c>
      <c r="C106" s="86">
        <v>9</v>
      </c>
      <c r="D106" s="86">
        <v>189</v>
      </c>
      <c r="E106" s="87">
        <v>149</v>
      </c>
      <c r="F106" s="54">
        <v>4</v>
      </c>
    </row>
    <row r="107" spans="1:6" s="47" customFormat="1">
      <c r="A107" s="13">
        <v>91</v>
      </c>
      <c r="B107" s="13" t="s">
        <v>92</v>
      </c>
      <c r="C107" s="52">
        <v>229</v>
      </c>
      <c r="D107" s="88">
        <v>3617</v>
      </c>
      <c r="E107" s="89">
        <v>4902</v>
      </c>
      <c r="F107" s="54">
        <v>317</v>
      </c>
    </row>
    <row r="108" spans="1:6" s="47" customFormat="1">
      <c r="A108" s="13">
        <v>92</v>
      </c>
      <c r="B108" s="13" t="s">
        <v>234</v>
      </c>
      <c r="C108" s="88">
        <v>200</v>
      </c>
      <c r="D108" s="88">
        <v>2647</v>
      </c>
      <c r="E108" s="89">
        <v>3642</v>
      </c>
      <c r="F108" s="54">
        <v>230</v>
      </c>
    </row>
    <row r="109" spans="1:6" s="47" customFormat="1">
      <c r="A109" s="13">
        <v>92</v>
      </c>
      <c r="B109" s="13" t="s">
        <v>235</v>
      </c>
      <c r="C109" s="88">
        <v>168</v>
      </c>
      <c r="D109" s="88">
        <v>2915</v>
      </c>
      <c r="E109" s="89">
        <v>4051</v>
      </c>
      <c r="F109" s="54">
        <v>236</v>
      </c>
    </row>
    <row r="110" spans="1:6" s="47" customFormat="1" ht="24">
      <c r="A110" s="12">
        <v>93</v>
      </c>
      <c r="B110" s="12" t="s">
        <v>93</v>
      </c>
      <c r="C110" s="50">
        <v>2762</v>
      </c>
      <c r="D110" s="50">
        <v>41245</v>
      </c>
      <c r="E110" s="51">
        <v>52125</v>
      </c>
      <c r="F110" s="49">
        <v>3321</v>
      </c>
    </row>
    <row r="111" spans="1:6" ht="41.25" customHeight="1">
      <c r="A111" s="152" t="s">
        <v>244</v>
      </c>
      <c r="B111" s="152"/>
      <c r="C111" s="152"/>
      <c r="D111" s="152"/>
      <c r="E111" s="152"/>
      <c r="F111" s="152"/>
    </row>
  </sheetData>
  <mergeCells count="3">
    <mergeCell ref="A2:F2"/>
    <mergeCell ref="A1:B1"/>
    <mergeCell ref="A111:F111"/>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
  <sheetViews>
    <sheetView workbookViewId="0">
      <selection activeCell="A119" sqref="A119:G119"/>
    </sheetView>
  </sheetViews>
  <sheetFormatPr defaultRowHeight="20.100000000000001" customHeight="1"/>
  <cols>
    <col min="1" max="1" width="5.625" style="94" customWidth="1"/>
    <col min="2" max="2" width="11" style="100" customWidth="1"/>
    <col min="3" max="3" width="13.5" style="100" customWidth="1"/>
    <col min="4" max="4" width="20.625" style="94" customWidth="1"/>
    <col min="5" max="5" width="16.375" style="94" customWidth="1"/>
    <col min="6" max="6" width="5.625" style="94" hidden="1" customWidth="1"/>
    <col min="7" max="7" width="16" style="94" customWidth="1"/>
    <col min="8" max="16384" width="9" style="94"/>
  </cols>
  <sheetData>
    <row r="1" spans="1:7" ht="30" customHeight="1">
      <c r="A1" s="153" t="s">
        <v>165</v>
      </c>
      <c r="B1" s="153"/>
      <c r="C1" s="91"/>
      <c r="D1" s="92"/>
      <c r="E1" s="92"/>
      <c r="F1" s="93"/>
      <c r="G1" s="92"/>
    </row>
    <row r="2" spans="1:7" ht="30" customHeight="1">
      <c r="A2" s="154" t="s">
        <v>237</v>
      </c>
      <c r="B2" s="154"/>
      <c r="C2" s="154"/>
      <c r="D2" s="154"/>
      <c r="E2" s="154"/>
      <c r="F2" s="154"/>
      <c r="G2" s="154"/>
    </row>
    <row r="3" spans="1:7" s="95" customFormat="1" ht="24">
      <c r="A3" s="22" t="s">
        <v>94</v>
      </c>
      <c r="B3" s="155" t="s">
        <v>95</v>
      </c>
      <c r="C3" s="155"/>
      <c r="D3" s="22" t="s">
        <v>242</v>
      </c>
      <c r="E3" s="22" t="s">
        <v>96</v>
      </c>
      <c r="F3" s="22" t="s">
        <v>97</v>
      </c>
      <c r="G3" s="22" t="s">
        <v>238</v>
      </c>
    </row>
    <row r="4" spans="1:7" s="95" customFormat="1" ht="12">
      <c r="A4" s="54"/>
      <c r="B4" s="156" t="s">
        <v>98</v>
      </c>
      <c r="C4" s="156"/>
      <c r="D4" s="25">
        <f>D5+D9+D16+D21+D30+D41+D49+D58+D62+D68+D79+D90+D96+D110</f>
        <v>34073.780000000006</v>
      </c>
      <c r="E4" s="25">
        <f>E5+E9+E16+E21+E30+E41+E49+E58+E62+E68+E79+E90+E96+E110</f>
        <v>3604.1100000000006</v>
      </c>
      <c r="F4" s="22"/>
      <c r="G4" s="25">
        <v>30756.6</v>
      </c>
    </row>
    <row r="5" spans="1:7" s="95" customFormat="1" ht="12">
      <c r="A5" s="22"/>
      <c r="B5" s="25" t="s">
        <v>99</v>
      </c>
      <c r="C5" s="25" t="s">
        <v>100</v>
      </c>
      <c r="D5" s="25">
        <f>D6+D7+D8</f>
        <v>8916.64</v>
      </c>
      <c r="E5" s="25">
        <f>E6+E7+E8</f>
        <v>580.97</v>
      </c>
      <c r="F5" s="25"/>
      <c r="G5" s="25">
        <v>9337.6</v>
      </c>
    </row>
    <row r="6" spans="1:7" s="95" customFormat="1" ht="12">
      <c r="A6" s="96">
        <v>1</v>
      </c>
      <c r="B6" s="17"/>
      <c r="C6" s="17" t="s">
        <v>101</v>
      </c>
      <c r="D6" s="97">
        <v>8094.08</v>
      </c>
      <c r="E6" s="97">
        <v>429.83</v>
      </c>
      <c r="F6" s="97">
        <v>1.5</v>
      </c>
      <c r="G6" s="54">
        <v>8643.6</v>
      </c>
    </row>
    <row r="7" spans="1:7" s="95" customFormat="1" ht="12">
      <c r="A7" s="96">
        <v>2</v>
      </c>
      <c r="B7" s="17"/>
      <c r="C7" s="17" t="s">
        <v>8</v>
      </c>
      <c r="D7" s="97">
        <v>374.55</v>
      </c>
      <c r="E7" s="97">
        <v>80.260000000000005</v>
      </c>
      <c r="F7" s="97">
        <v>1.2</v>
      </c>
      <c r="G7" s="54">
        <v>272</v>
      </c>
    </row>
    <row r="8" spans="1:7" s="95" customFormat="1" ht="12">
      <c r="A8" s="96">
        <v>3</v>
      </c>
      <c r="B8" s="17"/>
      <c r="C8" s="17" t="s">
        <v>166</v>
      </c>
      <c r="D8" s="97">
        <v>448.01</v>
      </c>
      <c r="E8" s="97">
        <v>70.88</v>
      </c>
      <c r="F8" s="97">
        <v>1.2</v>
      </c>
      <c r="G8" s="54">
        <v>422</v>
      </c>
    </row>
    <row r="9" spans="1:7" s="95" customFormat="1" ht="12">
      <c r="A9" s="22"/>
      <c r="B9" s="25" t="s">
        <v>167</v>
      </c>
      <c r="C9" s="25" t="s">
        <v>168</v>
      </c>
      <c r="D9" s="49">
        <f>D10+D11+D12+D13+D14+D15</f>
        <v>2951.29</v>
      </c>
      <c r="E9" s="22">
        <f>SUM(E10:E15)</f>
        <v>257.39999999999998</v>
      </c>
      <c r="F9" s="22"/>
      <c r="G9" s="49">
        <v>2832</v>
      </c>
    </row>
    <row r="10" spans="1:7" s="95" customFormat="1" ht="12">
      <c r="A10" s="96">
        <v>4</v>
      </c>
      <c r="B10" s="17"/>
      <c r="C10" s="17" t="s">
        <v>7</v>
      </c>
      <c r="D10" s="54">
        <v>2133.77</v>
      </c>
      <c r="E10" s="97">
        <v>109.38</v>
      </c>
      <c r="F10" s="97">
        <v>1.4</v>
      </c>
      <c r="G10" s="54">
        <v>2182</v>
      </c>
    </row>
    <row r="11" spans="1:7" s="95" customFormat="1" ht="12">
      <c r="A11" s="96">
        <v>5</v>
      </c>
      <c r="B11" s="17"/>
      <c r="C11" s="17" t="s">
        <v>169</v>
      </c>
      <c r="D11" s="54">
        <v>60</v>
      </c>
      <c r="E11" s="97">
        <v>13.08</v>
      </c>
      <c r="F11" s="97">
        <v>1</v>
      </c>
      <c r="G11" s="54">
        <v>43</v>
      </c>
    </row>
    <row r="12" spans="1:7" s="95" customFormat="1" ht="12">
      <c r="A12" s="96">
        <v>6</v>
      </c>
      <c r="B12" s="17"/>
      <c r="C12" s="17" t="s">
        <v>12</v>
      </c>
      <c r="D12" s="54">
        <v>355.41</v>
      </c>
      <c r="E12" s="97">
        <v>57.11</v>
      </c>
      <c r="F12" s="97">
        <v>1.2</v>
      </c>
      <c r="G12" s="54">
        <v>279</v>
      </c>
    </row>
    <row r="13" spans="1:7" s="95" customFormat="1" ht="12">
      <c r="A13" s="96">
        <v>7</v>
      </c>
      <c r="B13" s="17"/>
      <c r="C13" s="17" t="s">
        <v>13</v>
      </c>
      <c r="D13" s="54">
        <v>260</v>
      </c>
      <c r="E13" s="97">
        <v>40.07</v>
      </c>
      <c r="F13" s="97">
        <v>1.1000000000000001</v>
      </c>
      <c r="G13" s="54">
        <v>203</v>
      </c>
    </row>
    <row r="14" spans="1:7" s="95" customFormat="1" ht="12">
      <c r="A14" s="96">
        <v>8</v>
      </c>
      <c r="B14" s="17"/>
      <c r="C14" s="17" t="s">
        <v>14</v>
      </c>
      <c r="D14" s="54">
        <v>119.11</v>
      </c>
      <c r="E14" s="97">
        <v>28.42</v>
      </c>
      <c r="F14" s="97">
        <v>1.1000000000000001</v>
      </c>
      <c r="G14" s="54">
        <v>107</v>
      </c>
    </row>
    <row r="15" spans="1:7" s="95" customFormat="1" ht="12">
      <c r="A15" s="96">
        <v>9</v>
      </c>
      <c r="B15" s="17"/>
      <c r="C15" s="17" t="s">
        <v>15</v>
      </c>
      <c r="D15" s="54">
        <v>23</v>
      </c>
      <c r="E15" s="97">
        <v>9.34</v>
      </c>
      <c r="F15" s="97">
        <v>1</v>
      </c>
      <c r="G15" s="54">
        <v>18</v>
      </c>
    </row>
    <row r="16" spans="1:7" s="95" customFormat="1" ht="12">
      <c r="A16" s="22"/>
      <c r="B16" s="25" t="s">
        <v>170</v>
      </c>
      <c r="C16" s="25" t="s">
        <v>171</v>
      </c>
      <c r="D16" s="49">
        <f>D17+D18+D19+D20</f>
        <v>1486.07</v>
      </c>
      <c r="E16" s="25">
        <f>E17+E18+E19+E20</f>
        <v>170.98</v>
      </c>
      <c r="F16" s="25"/>
      <c r="G16" s="49">
        <v>1322</v>
      </c>
    </row>
    <row r="17" spans="1:7" s="95" customFormat="1" ht="12">
      <c r="A17" s="96">
        <v>10</v>
      </c>
      <c r="B17" s="17"/>
      <c r="C17" s="17" t="s">
        <v>7</v>
      </c>
      <c r="D17" s="54">
        <v>1016.35</v>
      </c>
      <c r="E17" s="97">
        <v>96</v>
      </c>
      <c r="F17" s="97">
        <v>1.3</v>
      </c>
      <c r="G17" s="54">
        <v>950</v>
      </c>
    </row>
    <row r="18" spans="1:7" s="95" customFormat="1" ht="12">
      <c r="A18" s="96">
        <v>11</v>
      </c>
      <c r="B18" s="17"/>
      <c r="C18" s="17" t="s">
        <v>17</v>
      </c>
      <c r="D18" s="54">
        <v>182.22</v>
      </c>
      <c r="E18" s="97">
        <v>35.94</v>
      </c>
      <c r="F18" s="97">
        <v>1.1000000000000001</v>
      </c>
      <c r="G18" s="54">
        <v>160</v>
      </c>
    </row>
    <row r="19" spans="1:7" s="95" customFormat="1" ht="12">
      <c r="A19" s="96">
        <v>12</v>
      </c>
      <c r="B19" s="17"/>
      <c r="C19" s="17" t="s">
        <v>18</v>
      </c>
      <c r="D19" s="54">
        <v>273.3</v>
      </c>
      <c r="E19" s="97">
        <v>33.72</v>
      </c>
      <c r="F19" s="97">
        <v>1.1000000000000001</v>
      </c>
      <c r="G19" s="54">
        <v>215</v>
      </c>
    </row>
    <row r="20" spans="1:7" s="95" customFormat="1" ht="12">
      <c r="A20" s="96">
        <v>13</v>
      </c>
      <c r="B20" s="17"/>
      <c r="C20" s="17" t="s">
        <v>19</v>
      </c>
      <c r="D20" s="54">
        <v>14.2</v>
      </c>
      <c r="E20" s="97">
        <v>5.32</v>
      </c>
      <c r="F20" s="97">
        <v>1</v>
      </c>
      <c r="G20" s="54">
        <v>-3</v>
      </c>
    </row>
    <row r="21" spans="1:7" s="95" customFormat="1" ht="12">
      <c r="A21" s="22"/>
      <c r="B21" s="25" t="s">
        <v>172</v>
      </c>
      <c r="C21" s="25" t="s">
        <v>173</v>
      </c>
      <c r="D21" s="49">
        <f>D22+D29+D23+D24+D25+D26+D27+D28</f>
        <v>2262.6600000000003</v>
      </c>
      <c r="E21" s="25">
        <f>E22+E29+E23+E24+E25+E26+E27+E28</f>
        <v>372.09000000000003</v>
      </c>
      <c r="F21" s="25"/>
      <c r="G21" s="49">
        <v>1934</v>
      </c>
    </row>
    <row r="22" spans="1:7" s="95" customFormat="1" ht="12">
      <c r="A22" s="96">
        <v>14</v>
      </c>
      <c r="B22" s="17"/>
      <c r="C22" s="17" t="s">
        <v>7</v>
      </c>
      <c r="D22" s="54">
        <v>1210.8</v>
      </c>
      <c r="E22" s="97">
        <v>108.96</v>
      </c>
      <c r="F22" s="97">
        <v>1.4</v>
      </c>
      <c r="G22" s="54">
        <v>1170</v>
      </c>
    </row>
    <row r="23" spans="1:7" s="95" customFormat="1" ht="12">
      <c r="A23" s="96">
        <v>15</v>
      </c>
      <c r="B23" s="17"/>
      <c r="C23" s="17" t="s">
        <v>21</v>
      </c>
      <c r="D23" s="54">
        <v>38</v>
      </c>
      <c r="E23" s="97">
        <v>38.04</v>
      </c>
      <c r="F23" s="97">
        <v>1.1000000000000001</v>
      </c>
      <c r="G23" s="54">
        <v>29</v>
      </c>
    </row>
    <row r="24" spans="1:7" s="95" customFormat="1" ht="12">
      <c r="A24" s="96">
        <v>16</v>
      </c>
      <c r="B24" s="17"/>
      <c r="C24" s="17" t="s">
        <v>22</v>
      </c>
      <c r="D24" s="54">
        <v>72.38</v>
      </c>
      <c r="E24" s="97">
        <v>46.05</v>
      </c>
      <c r="F24" s="97">
        <v>1.1000000000000001</v>
      </c>
      <c r="G24" s="54">
        <v>19</v>
      </c>
    </row>
    <row r="25" spans="1:7" s="95" customFormat="1" ht="12">
      <c r="A25" s="96">
        <v>17</v>
      </c>
      <c r="B25" s="17"/>
      <c r="C25" s="17" t="s">
        <v>23</v>
      </c>
      <c r="D25" s="54">
        <v>97.54</v>
      </c>
      <c r="E25" s="97">
        <v>14.92</v>
      </c>
      <c r="F25" s="97">
        <v>1</v>
      </c>
      <c r="G25" s="54">
        <v>69</v>
      </c>
    </row>
    <row r="26" spans="1:7" s="95" customFormat="1" ht="12">
      <c r="A26" s="96">
        <v>18</v>
      </c>
      <c r="B26" s="17"/>
      <c r="C26" s="17" t="s">
        <v>24</v>
      </c>
      <c r="D26" s="54">
        <v>93.39</v>
      </c>
      <c r="E26" s="97">
        <v>24.45</v>
      </c>
      <c r="F26" s="97">
        <v>1.1000000000000001</v>
      </c>
      <c r="G26" s="54">
        <v>70</v>
      </c>
    </row>
    <row r="27" spans="1:7" s="95" customFormat="1" ht="12">
      <c r="A27" s="96">
        <v>19</v>
      </c>
      <c r="B27" s="17"/>
      <c r="C27" s="17" t="s">
        <v>25</v>
      </c>
      <c r="D27" s="54">
        <v>120.33</v>
      </c>
      <c r="E27" s="97">
        <v>39.99</v>
      </c>
      <c r="F27" s="97">
        <v>1.1000000000000001</v>
      </c>
      <c r="G27" s="54">
        <v>62</v>
      </c>
    </row>
    <row r="28" spans="1:7" s="95" customFormat="1" ht="12">
      <c r="A28" s="96">
        <v>20</v>
      </c>
      <c r="B28" s="17"/>
      <c r="C28" s="17" t="s">
        <v>26</v>
      </c>
      <c r="D28" s="54">
        <v>170.81</v>
      </c>
      <c r="E28" s="97">
        <v>41.1</v>
      </c>
      <c r="F28" s="97">
        <v>1.1000000000000001</v>
      </c>
      <c r="G28" s="54">
        <v>119</v>
      </c>
    </row>
    <row r="29" spans="1:7" s="95" customFormat="1" ht="12">
      <c r="A29" s="96">
        <v>21</v>
      </c>
      <c r="B29" s="17"/>
      <c r="C29" s="17" t="s">
        <v>27</v>
      </c>
      <c r="D29" s="54">
        <v>459.41</v>
      </c>
      <c r="E29" s="97">
        <v>58.58</v>
      </c>
      <c r="F29" s="97">
        <v>1.2</v>
      </c>
      <c r="G29" s="54">
        <v>396</v>
      </c>
    </row>
    <row r="30" spans="1:7" s="95" customFormat="1" ht="12">
      <c r="A30" s="22"/>
      <c r="B30" s="25" t="s">
        <v>174</v>
      </c>
      <c r="C30" s="25" t="s">
        <v>175</v>
      </c>
      <c r="D30" s="49">
        <f>D31+D32+D33+D34+D35+D36+D37+D38+D39+D40</f>
        <v>2378.1400000000003</v>
      </c>
      <c r="E30" s="25">
        <f>E31+E32+E33+E34+E35+E36+E37+E38+E39+E40</f>
        <v>322.07999999999993</v>
      </c>
      <c r="F30" s="25"/>
      <c r="G30" s="49">
        <v>1942</v>
      </c>
    </row>
    <row r="31" spans="1:7" s="95" customFormat="1" ht="12">
      <c r="A31" s="96">
        <v>22</v>
      </c>
      <c r="B31" s="17"/>
      <c r="C31" s="17" t="s">
        <v>7</v>
      </c>
      <c r="D31" s="54">
        <v>1033.1099999999999</v>
      </c>
      <c r="E31" s="97">
        <v>60.31</v>
      </c>
      <c r="F31" s="97">
        <v>1.3</v>
      </c>
      <c r="G31" s="54">
        <v>931</v>
      </c>
    </row>
    <row r="32" spans="1:7" s="95" customFormat="1" ht="12">
      <c r="A32" s="96">
        <v>23</v>
      </c>
      <c r="B32" s="17"/>
      <c r="C32" s="17" t="s">
        <v>29</v>
      </c>
      <c r="D32" s="54">
        <v>368</v>
      </c>
      <c r="E32" s="97">
        <v>47.95</v>
      </c>
      <c r="F32" s="97">
        <v>1.1000000000000001</v>
      </c>
      <c r="G32" s="54">
        <v>283</v>
      </c>
    </row>
    <row r="33" spans="1:7" s="95" customFormat="1" ht="12">
      <c r="A33" s="96">
        <v>24</v>
      </c>
      <c r="B33" s="17"/>
      <c r="C33" s="17" t="s">
        <v>30</v>
      </c>
      <c r="D33" s="54">
        <v>98.7</v>
      </c>
      <c r="E33" s="97">
        <v>28.4</v>
      </c>
      <c r="F33" s="97">
        <v>1.1000000000000001</v>
      </c>
      <c r="G33" s="54">
        <v>72</v>
      </c>
    </row>
    <row r="34" spans="1:7" s="95" customFormat="1" ht="12">
      <c r="A34" s="96">
        <v>25</v>
      </c>
      <c r="B34" s="17"/>
      <c r="C34" s="17" t="s">
        <v>31</v>
      </c>
      <c r="D34" s="54">
        <v>178.2</v>
      </c>
      <c r="E34" s="97">
        <v>37.909999999999997</v>
      </c>
      <c r="F34" s="97">
        <v>1.1000000000000001</v>
      </c>
      <c r="G34" s="54">
        <v>139</v>
      </c>
    </row>
    <row r="35" spans="1:7" s="95" customFormat="1" ht="12">
      <c r="A35" s="96">
        <v>26</v>
      </c>
      <c r="B35" s="17"/>
      <c r="C35" s="17" t="s">
        <v>32</v>
      </c>
      <c r="D35" s="54">
        <v>128.13999999999999</v>
      </c>
      <c r="E35" s="97">
        <v>32.46</v>
      </c>
      <c r="F35" s="97">
        <v>1.1000000000000001</v>
      </c>
      <c r="G35" s="54">
        <v>95</v>
      </c>
    </row>
    <row r="36" spans="1:7" s="95" customFormat="1" ht="12">
      <c r="A36" s="96">
        <v>27</v>
      </c>
      <c r="B36" s="17"/>
      <c r="C36" s="17" t="s">
        <v>33</v>
      </c>
      <c r="D36" s="54">
        <v>210.25</v>
      </c>
      <c r="E36" s="97">
        <v>33.76</v>
      </c>
      <c r="F36" s="97">
        <v>1.1000000000000001</v>
      </c>
      <c r="G36" s="54">
        <v>161</v>
      </c>
    </row>
    <row r="37" spans="1:7" s="95" customFormat="1" ht="12">
      <c r="A37" s="96">
        <v>28</v>
      </c>
      <c r="B37" s="17"/>
      <c r="C37" s="17" t="s">
        <v>34</v>
      </c>
      <c r="D37" s="54">
        <v>109.76</v>
      </c>
      <c r="E37" s="97">
        <v>22.93</v>
      </c>
      <c r="F37" s="97">
        <v>1.1000000000000001</v>
      </c>
      <c r="G37" s="54">
        <v>85</v>
      </c>
    </row>
    <row r="38" spans="1:7" s="95" customFormat="1" ht="12">
      <c r="A38" s="96">
        <v>29</v>
      </c>
      <c r="B38" s="17"/>
      <c r="C38" s="17" t="s">
        <v>35</v>
      </c>
      <c r="D38" s="54">
        <v>104.73</v>
      </c>
      <c r="E38" s="97">
        <v>36.82</v>
      </c>
      <c r="F38" s="97">
        <v>1.1000000000000001</v>
      </c>
      <c r="G38" s="54">
        <v>74</v>
      </c>
    </row>
    <row r="39" spans="1:7" s="95" customFormat="1" ht="12">
      <c r="A39" s="96">
        <v>30</v>
      </c>
      <c r="B39" s="17"/>
      <c r="C39" s="17" t="s">
        <v>107</v>
      </c>
      <c r="D39" s="54">
        <v>73</v>
      </c>
      <c r="E39" s="97">
        <v>9.34</v>
      </c>
      <c r="F39" s="97">
        <v>1</v>
      </c>
      <c r="G39" s="54">
        <v>50</v>
      </c>
    </row>
    <row r="40" spans="1:7" s="95" customFormat="1" ht="12">
      <c r="A40" s="96">
        <v>31</v>
      </c>
      <c r="B40" s="17"/>
      <c r="C40" s="17" t="s">
        <v>37</v>
      </c>
      <c r="D40" s="54">
        <v>74.25</v>
      </c>
      <c r="E40" s="97">
        <v>12.2</v>
      </c>
      <c r="F40" s="97">
        <v>1</v>
      </c>
      <c r="G40" s="54">
        <v>52</v>
      </c>
    </row>
    <row r="41" spans="1:7" s="95" customFormat="1" ht="12">
      <c r="A41" s="22"/>
      <c r="B41" s="25" t="s">
        <v>176</v>
      </c>
      <c r="C41" s="25" t="s">
        <v>177</v>
      </c>
      <c r="D41" s="49">
        <f>D42+D43+D44+D45+D46+D47+D48</f>
        <v>2742.06</v>
      </c>
      <c r="E41" s="25">
        <f>E42+E43+E44+E45+E46+E47+E48</f>
        <v>315.98</v>
      </c>
      <c r="F41" s="25"/>
      <c r="G41" s="49">
        <v>2405</v>
      </c>
    </row>
    <row r="42" spans="1:7" s="95" customFormat="1" ht="12">
      <c r="A42" s="96">
        <v>32</v>
      </c>
      <c r="B42" s="17"/>
      <c r="C42" s="17" t="s">
        <v>7</v>
      </c>
      <c r="D42" s="54">
        <v>1503.62</v>
      </c>
      <c r="E42" s="97">
        <v>105.41</v>
      </c>
      <c r="F42" s="97">
        <v>1.4</v>
      </c>
      <c r="G42" s="54">
        <v>1448</v>
      </c>
    </row>
    <row r="43" spans="1:7" s="95" customFormat="1" ht="12">
      <c r="A43" s="96">
        <v>33</v>
      </c>
      <c r="B43" s="17"/>
      <c r="C43" s="17" t="s">
        <v>39</v>
      </c>
      <c r="D43" s="54">
        <v>192.77</v>
      </c>
      <c r="E43" s="97">
        <v>39.020000000000003</v>
      </c>
      <c r="F43" s="97">
        <v>1.1000000000000001</v>
      </c>
      <c r="G43" s="54">
        <v>147</v>
      </c>
    </row>
    <row r="44" spans="1:7" s="95" customFormat="1" ht="12">
      <c r="A44" s="96">
        <v>34</v>
      </c>
      <c r="B44" s="17"/>
      <c r="C44" s="17" t="s">
        <v>40</v>
      </c>
      <c r="D44" s="54">
        <v>234.86</v>
      </c>
      <c r="E44" s="97">
        <v>42.26</v>
      </c>
      <c r="F44" s="97">
        <v>1.1000000000000001</v>
      </c>
      <c r="G44" s="54">
        <v>180</v>
      </c>
    </row>
    <row r="45" spans="1:7" s="95" customFormat="1" ht="12">
      <c r="A45" s="96">
        <v>35</v>
      </c>
      <c r="B45" s="17"/>
      <c r="C45" s="17" t="s">
        <v>41</v>
      </c>
      <c r="D45" s="54">
        <v>190.81</v>
      </c>
      <c r="E45" s="97">
        <v>34.409999999999997</v>
      </c>
      <c r="F45" s="97">
        <v>1.1000000000000001</v>
      </c>
      <c r="G45" s="54">
        <v>147</v>
      </c>
    </row>
    <row r="46" spans="1:7" s="95" customFormat="1" ht="12">
      <c r="A46" s="96">
        <v>36</v>
      </c>
      <c r="B46" s="17"/>
      <c r="C46" s="17" t="s">
        <v>42</v>
      </c>
      <c r="D46" s="54">
        <v>270</v>
      </c>
      <c r="E46" s="97">
        <v>25.59</v>
      </c>
      <c r="F46" s="97">
        <v>1.1000000000000001</v>
      </c>
      <c r="G46" s="54">
        <v>209</v>
      </c>
    </row>
    <row r="47" spans="1:7" s="95" customFormat="1" ht="12">
      <c r="A47" s="96">
        <v>37</v>
      </c>
      <c r="B47" s="17"/>
      <c r="C47" s="17" t="s">
        <v>43</v>
      </c>
      <c r="D47" s="54">
        <v>200</v>
      </c>
      <c r="E47" s="97">
        <v>34.04</v>
      </c>
      <c r="F47" s="97">
        <v>1.1000000000000001</v>
      </c>
      <c r="G47" s="54">
        <v>156</v>
      </c>
    </row>
    <row r="48" spans="1:7" s="95" customFormat="1" ht="12">
      <c r="A48" s="96">
        <v>38</v>
      </c>
      <c r="B48" s="17"/>
      <c r="C48" s="17" t="s">
        <v>44</v>
      </c>
      <c r="D48" s="54">
        <v>150</v>
      </c>
      <c r="E48" s="97">
        <v>35.25</v>
      </c>
      <c r="F48" s="97">
        <v>1.1000000000000001</v>
      </c>
      <c r="G48" s="54">
        <v>118</v>
      </c>
    </row>
    <row r="49" spans="1:7" s="95" customFormat="1" ht="12">
      <c r="A49" s="22"/>
      <c r="B49" s="25" t="s">
        <v>178</v>
      </c>
      <c r="C49" s="25" t="s">
        <v>179</v>
      </c>
      <c r="D49" s="49">
        <f>D50+D51++D53+D54+D52+D55+D56+D57</f>
        <v>2357</v>
      </c>
      <c r="E49" s="25">
        <f>E50+E51++E53+E54+E52+E55+E56+E57</f>
        <v>289.58999999999997</v>
      </c>
      <c r="F49" s="25"/>
      <c r="G49" s="49">
        <v>2036</v>
      </c>
    </row>
    <row r="50" spans="1:7" s="95" customFormat="1" ht="12">
      <c r="A50" s="96">
        <v>39</v>
      </c>
      <c r="B50" s="17"/>
      <c r="C50" s="17" t="s">
        <v>7</v>
      </c>
      <c r="D50" s="54">
        <v>1134</v>
      </c>
      <c r="E50" s="97">
        <v>107.31</v>
      </c>
      <c r="F50" s="97">
        <v>1.4</v>
      </c>
      <c r="G50" s="54">
        <v>1120</v>
      </c>
    </row>
    <row r="51" spans="1:7" s="95" customFormat="1" ht="12">
      <c r="A51" s="96">
        <v>40</v>
      </c>
      <c r="B51" s="17"/>
      <c r="C51" s="98" t="s">
        <v>46</v>
      </c>
      <c r="D51" s="54">
        <v>141</v>
      </c>
      <c r="E51" s="97">
        <v>17.14</v>
      </c>
      <c r="F51" s="97">
        <v>1</v>
      </c>
      <c r="G51" s="54">
        <v>96</v>
      </c>
    </row>
    <row r="52" spans="1:7" s="95" customFormat="1" ht="12">
      <c r="A52" s="96">
        <v>41</v>
      </c>
      <c r="B52" s="17"/>
      <c r="C52" s="98" t="s">
        <v>47</v>
      </c>
      <c r="D52" s="54">
        <v>151</v>
      </c>
      <c r="E52" s="97">
        <v>21.92</v>
      </c>
      <c r="F52" s="97">
        <v>1.1000000000000001</v>
      </c>
      <c r="G52" s="54">
        <v>118</v>
      </c>
    </row>
    <row r="53" spans="1:7" s="95" customFormat="1" ht="12">
      <c r="A53" s="96">
        <v>42</v>
      </c>
      <c r="B53" s="17"/>
      <c r="C53" s="98" t="s">
        <v>48</v>
      </c>
      <c r="D53" s="54">
        <v>188</v>
      </c>
      <c r="E53" s="97">
        <v>31.18</v>
      </c>
      <c r="F53" s="97">
        <v>1.1000000000000001</v>
      </c>
      <c r="G53" s="54">
        <v>140</v>
      </c>
    </row>
    <row r="54" spans="1:7" s="95" customFormat="1" ht="12">
      <c r="A54" s="96">
        <v>43</v>
      </c>
      <c r="B54" s="17"/>
      <c r="C54" s="98" t="s">
        <v>49</v>
      </c>
      <c r="D54" s="54">
        <v>200</v>
      </c>
      <c r="E54" s="97">
        <v>34.770000000000003</v>
      </c>
      <c r="F54" s="97">
        <v>1.1000000000000001</v>
      </c>
      <c r="G54" s="54">
        <v>156</v>
      </c>
    </row>
    <row r="55" spans="1:7" s="95" customFormat="1" ht="12">
      <c r="A55" s="96">
        <v>44</v>
      </c>
      <c r="B55" s="17"/>
      <c r="C55" s="98" t="s">
        <v>50</v>
      </c>
      <c r="D55" s="54">
        <v>120</v>
      </c>
      <c r="E55" s="97">
        <v>19.66</v>
      </c>
      <c r="F55" s="97">
        <v>1</v>
      </c>
      <c r="G55" s="54">
        <v>85</v>
      </c>
    </row>
    <row r="56" spans="1:7" s="95" customFormat="1" ht="12">
      <c r="A56" s="96">
        <v>45</v>
      </c>
      <c r="B56" s="17"/>
      <c r="C56" s="98" t="s">
        <v>51</v>
      </c>
      <c r="D56" s="54">
        <v>202</v>
      </c>
      <c r="E56" s="97">
        <v>32.21</v>
      </c>
      <c r="F56" s="97">
        <v>1.1000000000000001</v>
      </c>
      <c r="G56" s="54">
        <v>149</v>
      </c>
    </row>
    <row r="57" spans="1:7" s="95" customFormat="1" ht="12">
      <c r="A57" s="96">
        <v>46</v>
      </c>
      <c r="B57" s="17"/>
      <c r="C57" s="98" t="s">
        <v>52</v>
      </c>
      <c r="D57" s="54">
        <v>221</v>
      </c>
      <c r="E57" s="97">
        <v>25.4</v>
      </c>
      <c r="F57" s="97">
        <v>1.1000000000000001</v>
      </c>
      <c r="G57" s="54">
        <v>172</v>
      </c>
    </row>
    <row r="58" spans="1:7" s="95" customFormat="1" ht="12">
      <c r="A58" s="22"/>
      <c r="B58" s="25" t="s">
        <v>180</v>
      </c>
      <c r="C58" s="25" t="s">
        <v>181</v>
      </c>
      <c r="D58" s="49">
        <f>D59+D60+D61</f>
        <v>1184.1099999999999</v>
      </c>
      <c r="E58" s="25">
        <f>E59+E60+E61</f>
        <v>70.429999999999993</v>
      </c>
      <c r="F58" s="25"/>
      <c r="G58" s="49">
        <v>959</v>
      </c>
    </row>
    <row r="59" spans="1:7" s="95" customFormat="1" ht="12">
      <c r="A59" s="96">
        <v>47</v>
      </c>
      <c r="B59" s="17"/>
      <c r="C59" s="17" t="s">
        <v>7</v>
      </c>
      <c r="D59" s="54">
        <v>791.42</v>
      </c>
      <c r="E59" s="97">
        <v>27.65</v>
      </c>
      <c r="F59" s="97">
        <v>1.2</v>
      </c>
      <c r="G59" s="54">
        <v>670</v>
      </c>
    </row>
    <row r="60" spans="1:7" s="95" customFormat="1" ht="12">
      <c r="A60" s="96">
        <v>48</v>
      </c>
      <c r="B60" s="17"/>
      <c r="C60" s="17" t="s">
        <v>54</v>
      </c>
      <c r="D60" s="54">
        <v>247.69</v>
      </c>
      <c r="E60" s="97">
        <v>26.81</v>
      </c>
      <c r="F60" s="97">
        <v>1.1000000000000001</v>
      </c>
      <c r="G60" s="54">
        <v>187</v>
      </c>
    </row>
    <row r="61" spans="1:7" s="95" customFormat="1" ht="12">
      <c r="A61" s="96">
        <v>49</v>
      </c>
      <c r="B61" s="17"/>
      <c r="C61" s="17" t="s">
        <v>55</v>
      </c>
      <c r="D61" s="54">
        <v>145</v>
      </c>
      <c r="E61" s="97">
        <v>15.97</v>
      </c>
      <c r="F61" s="97">
        <v>1</v>
      </c>
      <c r="G61" s="54">
        <v>102</v>
      </c>
    </row>
    <row r="62" spans="1:7" s="95" customFormat="1" ht="12">
      <c r="A62" s="22"/>
      <c r="B62" s="25" t="s">
        <v>182</v>
      </c>
      <c r="C62" s="25" t="s">
        <v>183</v>
      </c>
      <c r="D62" s="49">
        <f>D63+D64+D65+D66+D67</f>
        <v>1727.54</v>
      </c>
      <c r="E62" s="25">
        <f>E63+E64+E65+E66+E67</f>
        <v>217.67000000000002</v>
      </c>
      <c r="F62" s="25"/>
      <c r="G62" s="49">
        <v>1496</v>
      </c>
    </row>
    <row r="63" spans="1:7" s="95" customFormat="1" ht="12">
      <c r="A63" s="96">
        <v>50</v>
      </c>
      <c r="B63" s="17"/>
      <c r="C63" s="17" t="s">
        <v>7</v>
      </c>
      <c r="D63" s="54">
        <v>867</v>
      </c>
      <c r="E63" s="97">
        <v>85.04</v>
      </c>
      <c r="F63" s="97">
        <v>1.3</v>
      </c>
      <c r="G63" s="54">
        <v>816</v>
      </c>
    </row>
    <row r="64" spans="1:7" s="95" customFormat="1" ht="12">
      <c r="A64" s="96">
        <v>51</v>
      </c>
      <c r="B64" s="17"/>
      <c r="C64" s="17" t="s">
        <v>57</v>
      </c>
      <c r="D64" s="54">
        <v>338.94</v>
      </c>
      <c r="E64" s="97">
        <v>34.78</v>
      </c>
      <c r="F64" s="97">
        <v>1.1000000000000001</v>
      </c>
      <c r="G64" s="54">
        <v>264</v>
      </c>
    </row>
    <row r="65" spans="1:7" s="95" customFormat="1" ht="12">
      <c r="A65" s="96">
        <v>52</v>
      </c>
      <c r="B65" s="17"/>
      <c r="C65" s="17" t="s">
        <v>58</v>
      </c>
      <c r="D65" s="54">
        <v>195.6</v>
      </c>
      <c r="E65" s="97">
        <v>33.86</v>
      </c>
      <c r="F65" s="97">
        <v>1.1000000000000001</v>
      </c>
      <c r="G65" s="54">
        <v>153</v>
      </c>
    </row>
    <row r="66" spans="1:7" s="95" customFormat="1" ht="12">
      <c r="A66" s="96">
        <v>53</v>
      </c>
      <c r="B66" s="17"/>
      <c r="C66" s="17" t="s">
        <v>59</v>
      </c>
      <c r="D66" s="54">
        <v>197.78</v>
      </c>
      <c r="E66" s="97">
        <v>35.71</v>
      </c>
      <c r="F66" s="97">
        <v>1.1000000000000001</v>
      </c>
      <c r="G66" s="54">
        <v>151</v>
      </c>
    </row>
    <row r="67" spans="1:7" s="95" customFormat="1" ht="12">
      <c r="A67" s="96">
        <v>54</v>
      </c>
      <c r="B67" s="17"/>
      <c r="C67" s="17" t="s">
        <v>60</v>
      </c>
      <c r="D67" s="54">
        <v>128.22</v>
      </c>
      <c r="E67" s="97">
        <v>28.28</v>
      </c>
      <c r="F67" s="97">
        <v>1.1000000000000001</v>
      </c>
      <c r="G67" s="54">
        <v>112</v>
      </c>
    </row>
    <row r="68" spans="1:7" s="95" customFormat="1" ht="12">
      <c r="A68" s="22"/>
      <c r="B68" s="25" t="s">
        <v>184</v>
      </c>
      <c r="C68" s="25" t="s">
        <v>185</v>
      </c>
      <c r="D68" s="49">
        <f>D69+D70+D71+D72+D73+D74+D75+D76+D77+D78</f>
        <v>1685</v>
      </c>
      <c r="E68" s="25">
        <f>E69+E70+E71+E72+E73+E74+E75+E76+E77+E78</f>
        <v>253.04</v>
      </c>
      <c r="F68" s="25"/>
      <c r="G68" s="49">
        <v>1391</v>
      </c>
    </row>
    <row r="69" spans="1:7" s="95" customFormat="1" ht="12">
      <c r="A69" s="96">
        <v>55</v>
      </c>
      <c r="B69" s="17"/>
      <c r="C69" s="17" t="s">
        <v>7</v>
      </c>
      <c r="D69" s="54">
        <v>699</v>
      </c>
      <c r="E69" s="97">
        <v>67.239999999999995</v>
      </c>
      <c r="F69" s="97">
        <v>1.3</v>
      </c>
      <c r="G69" s="54">
        <v>645</v>
      </c>
    </row>
    <row r="70" spans="1:7" s="95" customFormat="1" ht="12">
      <c r="A70" s="96">
        <v>56</v>
      </c>
      <c r="B70" s="17"/>
      <c r="C70" s="17" t="s">
        <v>62</v>
      </c>
      <c r="D70" s="54">
        <v>160</v>
      </c>
      <c r="E70" s="97">
        <v>21.92</v>
      </c>
      <c r="F70" s="97">
        <v>1.1000000000000001</v>
      </c>
      <c r="G70" s="54">
        <v>124</v>
      </c>
    </row>
    <row r="71" spans="1:7" s="95" customFormat="1" ht="12">
      <c r="A71" s="96">
        <v>57</v>
      </c>
      <c r="B71" s="17"/>
      <c r="C71" s="17" t="s">
        <v>63</v>
      </c>
      <c r="D71" s="54">
        <v>150</v>
      </c>
      <c r="E71" s="97">
        <v>28.01</v>
      </c>
      <c r="F71" s="97">
        <v>1.1000000000000001</v>
      </c>
      <c r="G71" s="54">
        <v>121</v>
      </c>
    </row>
    <row r="72" spans="1:7" s="95" customFormat="1" ht="12">
      <c r="A72" s="96">
        <v>58</v>
      </c>
      <c r="B72" s="17"/>
      <c r="C72" s="17" t="s">
        <v>64</v>
      </c>
      <c r="D72" s="54">
        <v>92</v>
      </c>
      <c r="E72" s="97">
        <v>30.77</v>
      </c>
      <c r="F72" s="97">
        <v>1.1000000000000001</v>
      </c>
      <c r="G72" s="54">
        <v>87</v>
      </c>
    </row>
    <row r="73" spans="1:7" s="95" customFormat="1" ht="12">
      <c r="A73" s="96">
        <v>59</v>
      </c>
      <c r="B73" s="17"/>
      <c r="C73" s="17" t="s">
        <v>65</v>
      </c>
      <c r="D73" s="54">
        <v>50</v>
      </c>
      <c r="E73" s="97">
        <v>8.69</v>
      </c>
      <c r="F73" s="97">
        <v>1</v>
      </c>
      <c r="G73" s="54">
        <v>36</v>
      </c>
    </row>
    <row r="74" spans="1:7" s="95" customFormat="1" ht="12">
      <c r="A74" s="96">
        <v>60</v>
      </c>
      <c r="B74" s="17"/>
      <c r="C74" s="17" t="s">
        <v>113</v>
      </c>
      <c r="D74" s="54">
        <v>74</v>
      </c>
      <c r="E74" s="97">
        <v>18.59</v>
      </c>
      <c r="F74" s="97">
        <v>1</v>
      </c>
      <c r="G74" s="54">
        <v>53</v>
      </c>
    </row>
    <row r="75" spans="1:7" s="95" customFormat="1" ht="12">
      <c r="A75" s="96">
        <v>61</v>
      </c>
      <c r="B75" s="17"/>
      <c r="C75" s="17" t="s">
        <v>66</v>
      </c>
      <c r="D75" s="54">
        <v>100</v>
      </c>
      <c r="E75" s="97">
        <v>15.97</v>
      </c>
      <c r="F75" s="97">
        <v>1</v>
      </c>
      <c r="G75" s="54">
        <v>71</v>
      </c>
    </row>
    <row r="76" spans="1:7" s="95" customFormat="1" ht="12">
      <c r="A76" s="96">
        <v>62</v>
      </c>
      <c r="B76" s="17"/>
      <c r="C76" s="17" t="s">
        <v>67</v>
      </c>
      <c r="D76" s="54">
        <v>100</v>
      </c>
      <c r="E76" s="97">
        <v>13.63</v>
      </c>
      <c r="F76" s="97">
        <v>1</v>
      </c>
      <c r="G76" s="54">
        <v>71</v>
      </c>
    </row>
    <row r="77" spans="1:7" s="95" customFormat="1" ht="12">
      <c r="A77" s="96">
        <v>63</v>
      </c>
      <c r="B77" s="17"/>
      <c r="C77" s="17" t="s">
        <v>68</v>
      </c>
      <c r="D77" s="54">
        <v>0</v>
      </c>
      <c r="E77" s="97">
        <v>8.7100000000000009</v>
      </c>
      <c r="F77" s="97">
        <v>1</v>
      </c>
      <c r="G77" s="54">
        <v>0</v>
      </c>
    </row>
    <row r="78" spans="1:7" s="95" customFormat="1" ht="12">
      <c r="A78" s="96">
        <v>64</v>
      </c>
      <c r="B78" s="17"/>
      <c r="C78" s="17" t="s">
        <v>69</v>
      </c>
      <c r="D78" s="54">
        <v>260</v>
      </c>
      <c r="E78" s="97">
        <v>39.51</v>
      </c>
      <c r="F78" s="97">
        <v>1.1000000000000001</v>
      </c>
      <c r="G78" s="54">
        <v>183</v>
      </c>
    </row>
    <row r="79" spans="1:7" s="95" customFormat="1" ht="12">
      <c r="A79" s="22"/>
      <c r="B79" s="25" t="s">
        <v>186</v>
      </c>
      <c r="C79" s="25" t="s">
        <v>187</v>
      </c>
      <c r="D79" s="49">
        <f>D80+D81+D82+D83+D84+D85+D86+D87+D88+D89</f>
        <v>1374.0700000000002</v>
      </c>
      <c r="E79" s="25">
        <f>E80+E81+E82+E83+E84+E85+E86+E87+E88+E89</f>
        <v>246.15</v>
      </c>
      <c r="F79" s="25"/>
      <c r="G79" s="49">
        <v>1076</v>
      </c>
    </row>
    <row r="80" spans="1:7" s="95" customFormat="1" ht="12">
      <c r="A80" s="96">
        <v>65</v>
      </c>
      <c r="B80" s="17"/>
      <c r="C80" s="17" t="s">
        <v>7</v>
      </c>
      <c r="D80" s="54">
        <v>1011.82</v>
      </c>
      <c r="E80" s="97">
        <v>63.78</v>
      </c>
      <c r="F80" s="97">
        <v>1.3</v>
      </c>
      <c r="G80" s="54">
        <v>861</v>
      </c>
    </row>
    <row r="81" spans="1:7" s="95" customFormat="1" ht="12">
      <c r="A81" s="96">
        <v>66</v>
      </c>
      <c r="B81" s="17"/>
      <c r="C81" s="17" t="s">
        <v>71</v>
      </c>
      <c r="D81" s="54">
        <v>73.78</v>
      </c>
      <c r="E81" s="97">
        <v>22.05</v>
      </c>
      <c r="F81" s="97">
        <v>1.1000000000000001</v>
      </c>
      <c r="G81" s="54">
        <v>59</v>
      </c>
    </row>
    <row r="82" spans="1:7" s="95" customFormat="1" ht="12">
      <c r="A82" s="96">
        <v>67</v>
      </c>
      <c r="B82" s="17"/>
      <c r="C82" s="17" t="s">
        <v>72</v>
      </c>
      <c r="D82" s="54">
        <v>155.6</v>
      </c>
      <c r="E82" s="97">
        <v>35.11</v>
      </c>
      <c r="F82" s="97">
        <v>1.1000000000000001</v>
      </c>
      <c r="G82" s="54">
        <v>100</v>
      </c>
    </row>
    <row r="83" spans="1:7" s="95" customFormat="1" ht="12">
      <c r="A83" s="96">
        <v>68</v>
      </c>
      <c r="B83" s="17"/>
      <c r="C83" s="17" t="s">
        <v>73</v>
      </c>
      <c r="D83" s="54">
        <v>33</v>
      </c>
      <c r="E83" s="97">
        <v>27.1</v>
      </c>
      <c r="F83" s="97">
        <v>1.1000000000000001</v>
      </c>
      <c r="G83" s="54">
        <v>7</v>
      </c>
    </row>
    <row r="84" spans="1:7" s="95" customFormat="1" ht="12">
      <c r="A84" s="96">
        <v>69</v>
      </c>
      <c r="B84" s="17"/>
      <c r="C84" s="17" t="s">
        <v>74</v>
      </c>
      <c r="D84" s="54">
        <v>0</v>
      </c>
      <c r="E84" s="97">
        <v>26.83</v>
      </c>
      <c r="F84" s="97">
        <v>1.1000000000000001</v>
      </c>
      <c r="G84" s="54">
        <v>0</v>
      </c>
    </row>
    <row r="85" spans="1:7" s="95" customFormat="1" ht="12">
      <c r="A85" s="96">
        <v>70</v>
      </c>
      <c r="B85" s="17"/>
      <c r="C85" s="17" t="s">
        <v>75</v>
      </c>
      <c r="D85" s="54">
        <v>13</v>
      </c>
      <c r="E85" s="97">
        <v>15.38</v>
      </c>
      <c r="F85" s="97">
        <v>1</v>
      </c>
      <c r="G85" s="54">
        <v>9</v>
      </c>
    </row>
    <row r="86" spans="1:7" s="95" customFormat="1" ht="12">
      <c r="A86" s="96">
        <v>71</v>
      </c>
      <c r="B86" s="17"/>
      <c r="C86" s="17" t="s">
        <v>76</v>
      </c>
      <c r="D86" s="54">
        <v>0</v>
      </c>
      <c r="E86" s="97">
        <v>15.46</v>
      </c>
      <c r="F86" s="97">
        <v>1</v>
      </c>
      <c r="G86" s="54">
        <v>0</v>
      </c>
    </row>
    <row r="87" spans="1:7" s="95" customFormat="1" ht="12">
      <c r="A87" s="96">
        <v>72</v>
      </c>
      <c r="B87" s="17"/>
      <c r="C87" s="17" t="s">
        <v>77</v>
      </c>
      <c r="D87" s="54">
        <v>40</v>
      </c>
      <c r="E87" s="97">
        <v>13.22</v>
      </c>
      <c r="F87" s="97">
        <v>1</v>
      </c>
      <c r="G87" s="54">
        <v>28</v>
      </c>
    </row>
    <row r="88" spans="1:7" s="95" customFormat="1" ht="12">
      <c r="A88" s="96">
        <v>73</v>
      </c>
      <c r="B88" s="17"/>
      <c r="C88" s="17" t="s">
        <v>78</v>
      </c>
      <c r="D88" s="54">
        <v>29.74</v>
      </c>
      <c r="E88" s="97">
        <v>9.84</v>
      </c>
      <c r="F88" s="97">
        <v>1</v>
      </c>
      <c r="G88" s="54">
        <v>21</v>
      </c>
    </row>
    <row r="89" spans="1:7" s="95" customFormat="1" ht="12">
      <c r="A89" s="96">
        <v>74</v>
      </c>
      <c r="B89" s="17"/>
      <c r="C89" s="17" t="s">
        <v>79</v>
      </c>
      <c r="D89" s="54">
        <v>17.13</v>
      </c>
      <c r="E89" s="97">
        <v>17.38</v>
      </c>
      <c r="F89" s="97">
        <v>1</v>
      </c>
      <c r="G89" s="54">
        <v>-9</v>
      </c>
    </row>
    <row r="90" spans="1:7" s="95" customFormat="1" ht="12">
      <c r="A90" s="22"/>
      <c r="B90" s="25" t="s">
        <v>188</v>
      </c>
      <c r="C90" s="25" t="s">
        <v>189</v>
      </c>
      <c r="D90" s="49">
        <f>D91+D92+D93+D94+D95</f>
        <v>1715.65</v>
      </c>
      <c r="E90" s="25">
        <f>E91+E92+E93+E94+E95</f>
        <v>176.36</v>
      </c>
      <c r="F90" s="25"/>
      <c r="G90" s="49">
        <v>1450</v>
      </c>
    </row>
    <row r="91" spans="1:7" s="95" customFormat="1" ht="12">
      <c r="A91" s="96">
        <v>75</v>
      </c>
      <c r="B91" s="17"/>
      <c r="C91" s="17" t="s">
        <v>7</v>
      </c>
      <c r="D91" s="54">
        <v>923.83</v>
      </c>
      <c r="E91" s="97">
        <v>45.35</v>
      </c>
      <c r="F91" s="97">
        <v>1.2</v>
      </c>
      <c r="G91" s="54">
        <v>833</v>
      </c>
    </row>
    <row r="92" spans="1:7" s="95" customFormat="1" ht="12">
      <c r="A92" s="96">
        <v>76</v>
      </c>
      <c r="B92" s="17"/>
      <c r="C92" s="17" t="s">
        <v>81</v>
      </c>
      <c r="D92" s="54">
        <v>196.54</v>
      </c>
      <c r="E92" s="97">
        <v>38.04</v>
      </c>
      <c r="F92" s="97">
        <v>1.1000000000000001</v>
      </c>
      <c r="G92" s="54">
        <v>154</v>
      </c>
    </row>
    <row r="93" spans="1:7" s="95" customFormat="1" ht="12">
      <c r="A93" s="96">
        <v>77</v>
      </c>
      <c r="B93" s="17"/>
      <c r="C93" s="17" t="s">
        <v>82</v>
      </c>
      <c r="D93" s="54">
        <v>177.34</v>
      </c>
      <c r="E93" s="97">
        <v>26.53</v>
      </c>
      <c r="F93" s="97">
        <v>1.1000000000000001</v>
      </c>
      <c r="G93" s="54">
        <v>138</v>
      </c>
    </row>
    <row r="94" spans="1:7" s="95" customFormat="1" ht="12">
      <c r="A94" s="96">
        <v>78</v>
      </c>
      <c r="B94" s="17"/>
      <c r="C94" s="17" t="s">
        <v>83</v>
      </c>
      <c r="D94" s="54">
        <v>148.46</v>
      </c>
      <c r="E94" s="97">
        <v>28.32</v>
      </c>
      <c r="F94" s="97">
        <v>1.1000000000000001</v>
      </c>
      <c r="G94" s="54">
        <v>116</v>
      </c>
    </row>
    <row r="95" spans="1:7" s="95" customFormat="1" ht="12">
      <c r="A95" s="96">
        <v>79</v>
      </c>
      <c r="B95" s="17"/>
      <c r="C95" s="17" t="s">
        <v>84</v>
      </c>
      <c r="D95" s="54">
        <v>269.48</v>
      </c>
      <c r="E95" s="97">
        <v>38.119999999999997</v>
      </c>
      <c r="F95" s="97">
        <v>1.1000000000000001</v>
      </c>
      <c r="G95" s="54">
        <v>209</v>
      </c>
    </row>
    <row r="96" spans="1:7" s="95" customFormat="1" ht="12">
      <c r="A96" s="22"/>
      <c r="B96" s="25" t="s">
        <v>190</v>
      </c>
      <c r="C96" s="25" t="s">
        <v>191</v>
      </c>
      <c r="D96" s="49">
        <f>D97+D98+D99+D100+D101+D102+D103+D104+D105+D106+D107+D108+D109</f>
        <v>1942.98</v>
      </c>
      <c r="E96" s="25">
        <f>E97+E98+E99+E100+E101+E102+E103+E104+E105+E106+E107+E108+E109</f>
        <v>217.85999999999999</v>
      </c>
      <c r="F96" s="25"/>
      <c r="G96" s="49">
        <v>1558</v>
      </c>
    </row>
    <row r="97" spans="1:7" s="95" customFormat="1" ht="12">
      <c r="A97" s="96">
        <v>80</v>
      </c>
      <c r="B97" s="17"/>
      <c r="C97" s="17" t="s">
        <v>7</v>
      </c>
      <c r="D97" s="54">
        <v>781.56</v>
      </c>
      <c r="E97" s="97">
        <v>56.6</v>
      </c>
      <c r="F97" s="97">
        <v>1.3</v>
      </c>
      <c r="G97" s="54">
        <v>722</v>
      </c>
    </row>
    <row r="98" spans="1:7" s="95" customFormat="1" ht="12">
      <c r="A98" s="96">
        <v>81</v>
      </c>
      <c r="B98" s="17"/>
      <c r="C98" s="99" t="s">
        <v>86</v>
      </c>
      <c r="D98" s="54">
        <v>180.75</v>
      </c>
      <c r="E98" s="97">
        <v>21.5</v>
      </c>
      <c r="F98" s="97">
        <v>1.1000000000000001</v>
      </c>
      <c r="G98" s="54">
        <v>137</v>
      </c>
    </row>
    <row r="99" spans="1:7" s="95" customFormat="1" ht="12">
      <c r="A99" s="96">
        <v>82</v>
      </c>
      <c r="B99" s="17"/>
      <c r="C99" s="99" t="s">
        <v>87</v>
      </c>
      <c r="D99" s="54">
        <v>127.47</v>
      </c>
      <c r="E99" s="97">
        <v>16.5</v>
      </c>
      <c r="F99" s="97">
        <v>1</v>
      </c>
      <c r="G99" s="54">
        <v>90</v>
      </c>
    </row>
    <row r="100" spans="1:7" s="95" customFormat="1" ht="12">
      <c r="A100" s="96">
        <v>83</v>
      </c>
      <c r="B100" s="17"/>
      <c r="C100" s="99" t="s">
        <v>88</v>
      </c>
      <c r="D100" s="54">
        <v>257.20999999999998</v>
      </c>
      <c r="E100" s="97">
        <v>27.6</v>
      </c>
      <c r="F100" s="97">
        <v>1.1000000000000001</v>
      </c>
      <c r="G100" s="54">
        <v>197</v>
      </c>
    </row>
    <row r="101" spans="1:7" s="95" customFormat="1" ht="12">
      <c r="A101" s="96">
        <v>84</v>
      </c>
      <c r="B101" s="17"/>
      <c r="C101" s="99" t="s">
        <v>117</v>
      </c>
      <c r="D101" s="54">
        <v>91.84</v>
      </c>
      <c r="E101" s="97">
        <v>12.3</v>
      </c>
      <c r="F101" s="97">
        <v>1</v>
      </c>
      <c r="G101" s="54">
        <v>64</v>
      </c>
    </row>
    <row r="102" spans="1:7" s="95" customFormat="1" ht="12">
      <c r="A102" s="96">
        <v>85</v>
      </c>
      <c r="B102" s="17"/>
      <c r="C102" s="99" t="s">
        <v>118</v>
      </c>
      <c r="D102" s="54">
        <v>104</v>
      </c>
      <c r="E102" s="97">
        <v>8.75</v>
      </c>
      <c r="F102" s="97">
        <v>1</v>
      </c>
      <c r="G102" s="54">
        <v>84</v>
      </c>
    </row>
    <row r="103" spans="1:7" s="95" customFormat="1" ht="12">
      <c r="A103" s="96">
        <v>86</v>
      </c>
      <c r="B103" s="17"/>
      <c r="C103" s="99" t="s">
        <v>119</v>
      </c>
      <c r="D103" s="54">
        <v>57.74</v>
      </c>
      <c r="E103" s="97">
        <v>11.95</v>
      </c>
      <c r="F103" s="97">
        <v>1</v>
      </c>
      <c r="G103" s="54">
        <v>42</v>
      </c>
    </row>
    <row r="104" spans="1:7" s="95" customFormat="1" ht="12">
      <c r="A104" s="96">
        <v>87</v>
      </c>
      <c r="B104" s="17"/>
      <c r="C104" s="99" t="s">
        <v>89</v>
      </c>
      <c r="D104" s="54">
        <v>0</v>
      </c>
      <c r="E104" s="97">
        <v>8.7200000000000006</v>
      </c>
      <c r="F104" s="97">
        <v>1</v>
      </c>
      <c r="G104" s="54">
        <v>0</v>
      </c>
    </row>
    <row r="105" spans="1:7" s="95" customFormat="1" ht="12">
      <c r="A105" s="96">
        <v>88</v>
      </c>
      <c r="B105" s="17"/>
      <c r="C105" s="99" t="s">
        <v>90</v>
      </c>
      <c r="D105" s="54">
        <v>75.680000000000007</v>
      </c>
      <c r="E105" s="97">
        <v>17.399999999999999</v>
      </c>
      <c r="F105" s="97">
        <v>1</v>
      </c>
      <c r="G105" s="54">
        <v>52</v>
      </c>
    </row>
    <row r="106" spans="1:7" s="95" customFormat="1" ht="12">
      <c r="A106" s="96">
        <v>89</v>
      </c>
      <c r="B106" s="17"/>
      <c r="C106" s="99" t="s">
        <v>91</v>
      </c>
      <c r="D106" s="54">
        <v>22</v>
      </c>
      <c r="E106" s="97">
        <v>5.94</v>
      </c>
      <c r="F106" s="97">
        <v>1</v>
      </c>
      <c r="G106" s="54">
        <v>-3</v>
      </c>
    </row>
    <row r="107" spans="1:7" s="95" customFormat="1" ht="12">
      <c r="A107" s="96">
        <v>90</v>
      </c>
      <c r="B107" s="17"/>
      <c r="C107" s="99" t="s">
        <v>92</v>
      </c>
      <c r="D107" s="54">
        <v>80</v>
      </c>
      <c r="E107" s="97">
        <v>11.6</v>
      </c>
      <c r="F107" s="97">
        <v>1</v>
      </c>
      <c r="G107" s="54">
        <v>58</v>
      </c>
    </row>
    <row r="108" spans="1:7" s="95" customFormat="1" ht="12">
      <c r="A108" s="96">
        <v>91</v>
      </c>
      <c r="B108" s="17"/>
      <c r="C108" s="99" t="s">
        <v>120</v>
      </c>
      <c r="D108" s="54">
        <v>118.73</v>
      </c>
      <c r="E108" s="97">
        <v>11.7</v>
      </c>
      <c r="F108" s="97">
        <v>1</v>
      </c>
      <c r="G108" s="54">
        <v>84</v>
      </c>
    </row>
    <row r="109" spans="1:7" s="95" customFormat="1" ht="12">
      <c r="A109" s="96">
        <v>92</v>
      </c>
      <c r="B109" s="17"/>
      <c r="C109" s="99" t="s">
        <v>121</v>
      </c>
      <c r="D109" s="54">
        <v>46</v>
      </c>
      <c r="E109" s="97">
        <v>7.3</v>
      </c>
      <c r="F109" s="97">
        <v>1</v>
      </c>
      <c r="G109" s="54">
        <v>31</v>
      </c>
    </row>
    <row r="110" spans="1:7" s="95" customFormat="1" ht="24">
      <c r="A110" s="22"/>
      <c r="B110" s="25" t="s">
        <v>222</v>
      </c>
      <c r="C110" s="25" t="s">
        <v>223</v>
      </c>
      <c r="D110" s="49">
        <f>D111+D112+D113+D114+D115+D116+D117+D118</f>
        <v>1350.57</v>
      </c>
      <c r="E110" s="25">
        <f>E111+E112+E113+E114+E115+E116+E117+E118</f>
        <v>113.50999999999999</v>
      </c>
      <c r="F110" s="25"/>
      <c r="G110" s="49">
        <v>1018</v>
      </c>
    </row>
    <row r="111" spans="1:7" s="95" customFormat="1" ht="12">
      <c r="A111" s="96">
        <v>93</v>
      </c>
      <c r="B111" s="54"/>
      <c r="C111" s="17" t="s">
        <v>192</v>
      </c>
      <c r="D111" s="54">
        <v>640.9</v>
      </c>
      <c r="E111" s="97">
        <v>24.76</v>
      </c>
      <c r="F111" s="97">
        <v>1.2</v>
      </c>
      <c r="G111" s="54">
        <v>516</v>
      </c>
    </row>
    <row r="112" spans="1:7" s="95" customFormat="1" ht="12">
      <c r="A112" s="96">
        <v>94</v>
      </c>
      <c r="B112" s="54"/>
      <c r="C112" s="17" t="s">
        <v>193</v>
      </c>
      <c r="D112" s="54">
        <v>90</v>
      </c>
      <c r="E112" s="97">
        <v>12.23</v>
      </c>
      <c r="F112" s="97">
        <v>1</v>
      </c>
      <c r="G112" s="54">
        <v>59</v>
      </c>
    </row>
    <row r="113" spans="1:7" s="95" customFormat="1" ht="12">
      <c r="A113" s="96">
        <v>95</v>
      </c>
      <c r="B113" s="54"/>
      <c r="C113" s="17" t="s">
        <v>194</v>
      </c>
      <c r="D113" s="54">
        <v>124.18</v>
      </c>
      <c r="E113" s="97">
        <v>12.23</v>
      </c>
      <c r="F113" s="97">
        <v>1</v>
      </c>
      <c r="G113" s="54">
        <v>88</v>
      </c>
    </row>
    <row r="114" spans="1:7" s="95" customFormat="1" ht="12">
      <c r="A114" s="96">
        <v>96</v>
      </c>
      <c r="B114" s="54"/>
      <c r="C114" s="17" t="s">
        <v>195</v>
      </c>
      <c r="D114" s="54">
        <v>135.44</v>
      </c>
      <c r="E114" s="97">
        <v>11.58</v>
      </c>
      <c r="F114" s="97">
        <v>1</v>
      </c>
      <c r="G114" s="54">
        <v>97</v>
      </c>
    </row>
    <row r="115" spans="1:7" s="95" customFormat="1" ht="12">
      <c r="A115" s="96">
        <v>97</v>
      </c>
      <c r="B115" s="54"/>
      <c r="C115" s="17" t="s">
        <v>196</v>
      </c>
      <c r="D115" s="54">
        <v>59.23</v>
      </c>
      <c r="E115" s="97">
        <v>11.68</v>
      </c>
      <c r="F115" s="97">
        <v>1</v>
      </c>
      <c r="G115" s="54">
        <v>46</v>
      </c>
    </row>
    <row r="116" spans="1:7" s="95" customFormat="1" ht="12">
      <c r="A116" s="96">
        <v>98</v>
      </c>
      <c r="B116" s="54"/>
      <c r="C116" s="17" t="s">
        <v>197</v>
      </c>
      <c r="D116" s="54">
        <v>47.39</v>
      </c>
      <c r="E116" s="97">
        <v>5.05</v>
      </c>
      <c r="F116" s="97">
        <v>1</v>
      </c>
      <c r="G116" s="54">
        <v>32</v>
      </c>
    </row>
    <row r="117" spans="1:7" s="95" customFormat="1" ht="12">
      <c r="A117" s="96">
        <v>99</v>
      </c>
      <c r="B117" s="54"/>
      <c r="C117" s="17" t="s">
        <v>198</v>
      </c>
      <c r="D117" s="54">
        <v>56.6</v>
      </c>
      <c r="E117" s="97">
        <v>16.95</v>
      </c>
      <c r="F117" s="97">
        <v>1</v>
      </c>
      <c r="G117" s="54">
        <v>39</v>
      </c>
    </row>
    <row r="118" spans="1:7" s="95" customFormat="1" ht="12">
      <c r="A118" s="96">
        <v>100</v>
      </c>
      <c r="B118" s="54"/>
      <c r="C118" s="17" t="s">
        <v>199</v>
      </c>
      <c r="D118" s="54">
        <v>196.83</v>
      </c>
      <c r="E118" s="97">
        <v>19.03</v>
      </c>
      <c r="F118" s="97">
        <v>1</v>
      </c>
      <c r="G118" s="54">
        <v>141</v>
      </c>
    </row>
    <row r="119" spans="1:7" ht="40.5" customHeight="1">
      <c r="A119" s="152" t="s">
        <v>245</v>
      </c>
      <c r="B119" s="152"/>
      <c r="C119" s="152"/>
      <c r="D119" s="152"/>
      <c r="E119" s="152"/>
      <c r="F119" s="152"/>
      <c r="G119" s="152"/>
    </row>
  </sheetData>
  <mergeCells count="5">
    <mergeCell ref="A1:B1"/>
    <mergeCell ref="A2:G2"/>
    <mergeCell ref="B3:C3"/>
    <mergeCell ref="B4:C4"/>
    <mergeCell ref="A119:G119"/>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workbookViewId="0">
      <selection activeCell="A111" sqref="A111:F111"/>
    </sheetView>
  </sheetViews>
  <sheetFormatPr defaultRowHeight="20.100000000000001" customHeight="1"/>
  <cols>
    <col min="1" max="1" width="5.625" style="9" customWidth="1"/>
    <col min="2" max="2" width="11" style="7" customWidth="1"/>
    <col min="3" max="3" width="13.125" style="7" customWidth="1"/>
    <col min="4" max="4" width="14.25" style="6" customWidth="1"/>
    <col min="5" max="5" width="15.5" style="6" customWidth="1"/>
    <col min="6" max="6" width="14.875" style="6" customWidth="1"/>
    <col min="7" max="16384" width="9" style="6"/>
  </cols>
  <sheetData>
    <row r="1" spans="1:6" ht="30" customHeight="1">
      <c r="A1" s="157" t="s">
        <v>201</v>
      </c>
      <c r="B1" s="157"/>
      <c r="C1" s="157"/>
      <c r="D1" s="10"/>
      <c r="E1" s="10"/>
      <c r="F1" s="11"/>
    </row>
    <row r="2" spans="1:6" ht="30" customHeight="1">
      <c r="A2" s="160" t="s">
        <v>243</v>
      </c>
      <c r="B2" s="160"/>
      <c r="C2" s="160"/>
      <c r="D2" s="160"/>
      <c r="E2" s="160"/>
      <c r="F2" s="160"/>
    </row>
    <row r="3" spans="1:6" s="28" customFormat="1" ht="24">
      <c r="A3" s="26" t="s">
        <v>206</v>
      </c>
      <c r="B3" s="158" t="s">
        <v>1</v>
      </c>
      <c r="C3" s="158"/>
      <c r="D3" s="26" t="s">
        <v>240</v>
      </c>
      <c r="E3" s="27" t="s">
        <v>241</v>
      </c>
      <c r="F3" s="22" t="s">
        <v>246</v>
      </c>
    </row>
    <row r="4" spans="1:6" s="28" customFormat="1" ht="13.5">
      <c r="A4" s="14"/>
      <c r="B4" s="159" t="s">
        <v>5</v>
      </c>
      <c r="C4" s="159"/>
      <c r="D4" s="29">
        <f>D5+D9+D16+D21+D30+D41+D49+D58+D62+D68+D79+D90+D96+D110</f>
        <v>4885</v>
      </c>
      <c r="E4" s="29">
        <f t="shared" ref="E4" si="0">E5+E9+E16+E21+E30+E41+E49+E58+E62+E68+E79+E90+E96+E110</f>
        <v>138246</v>
      </c>
      <c r="F4" s="29">
        <v>4984.7999999999993</v>
      </c>
    </row>
    <row r="5" spans="1:6" s="28" customFormat="1" ht="13.5">
      <c r="A5" s="14"/>
      <c r="B5" s="30" t="s">
        <v>122</v>
      </c>
      <c r="C5" s="31" t="s">
        <v>6</v>
      </c>
      <c r="D5" s="32">
        <f>D6+D7+D8</f>
        <v>52</v>
      </c>
      <c r="E5" s="32">
        <f t="shared" ref="E5" si="1">E6+E7+E8</f>
        <v>900</v>
      </c>
      <c r="F5" s="32">
        <v>29</v>
      </c>
    </row>
    <row r="6" spans="1:6" s="28" customFormat="1" ht="13.5">
      <c r="A6" s="14">
        <v>1</v>
      </c>
      <c r="B6" s="30"/>
      <c r="C6" s="33" t="s">
        <v>7</v>
      </c>
      <c r="D6" s="33">
        <v>23</v>
      </c>
      <c r="E6" s="34">
        <v>562</v>
      </c>
      <c r="F6" s="35">
        <v>18</v>
      </c>
    </row>
    <row r="7" spans="1:6" s="28" customFormat="1" ht="13.5">
      <c r="A7" s="14">
        <v>2</v>
      </c>
      <c r="B7" s="30"/>
      <c r="C7" s="33" t="s">
        <v>8</v>
      </c>
      <c r="D7" s="33">
        <v>18</v>
      </c>
      <c r="E7" s="34">
        <v>222</v>
      </c>
      <c r="F7" s="35">
        <v>8</v>
      </c>
    </row>
    <row r="8" spans="1:6" s="28" customFormat="1" ht="13.5">
      <c r="A8" s="14">
        <v>3</v>
      </c>
      <c r="B8" s="30"/>
      <c r="C8" s="33" t="s">
        <v>123</v>
      </c>
      <c r="D8" s="33">
        <v>11</v>
      </c>
      <c r="E8" s="34">
        <v>116</v>
      </c>
      <c r="F8" s="35">
        <v>3</v>
      </c>
    </row>
    <row r="9" spans="1:6" s="28" customFormat="1" ht="13.5">
      <c r="A9" s="14"/>
      <c r="B9" s="30" t="s">
        <v>124</v>
      </c>
      <c r="C9" s="31" t="s">
        <v>10</v>
      </c>
      <c r="D9" s="32">
        <f>D10+D11+D12+D13+D14</f>
        <v>115</v>
      </c>
      <c r="E9" s="32">
        <f t="shared" ref="E9" si="2">E10+E11+E12+E13+E14</f>
        <v>2725</v>
      </c>
      <c r="F9" s="32">
        <v>96</v>
      </c>
    </row>
    <row r="10" spans="1:6" s="28" customFormat="1" ht="13.5">
      <c r="A10" s="14">
        <v>4</v>
      </c>
      <c r="B10" s="30"/>
      <c r="C10" s="33" t="s">
        <v>7</v>
      </c>
      <c r="D10" s="33">
        <v>10</v>
      </c>
      <c r="E10" s="34">
        <v>355</v>
      </c>
      <c r="F10" s="35">
        <v>11</v>
      </c>
    </row>
    <row r="11" spans="1:6" s="28" customFormat="1" ht="13.5">
      <c r="A11" s="14">
        <v>5</v>
      </c>
      <c r="B11" s="30"/>
      <c r="C11" s="33" t="s">
        <v>11</v>
      </c>
      <c r="D11" s="33">
        <v>41</v>
      </c>
      <c r="E11" s="36">
        <v>1590</v>
      </c>
      <c r="F11" s="35">
        <v>56</v>
      </c>
    </row>
    <row r="12" spans="1:6" s="28" customFormat="1" ht="13.5">
      <c r="A12" s="14">
        <v>6</v>
      </c>
      <c r="B12" s="30"/>
      <c r="C12" s="33" t="s">
        <v>12</v>
      </c>
      <c r="D12" s="33">
        <v>17</v>
      </c>
      <c r="E12" s="36">
        <v>170</v>
      </c>
      <c r="F12" s="35">
        <v>6</v>
      </c>
    </row>
    <row r="13" spans="1:6" s="28" customFormat="1" ht="13.5">
      <c r="A13" s="14">
        <v>7</v>
      </c>
      <c r="B13" s="30"/>
      <c r="C13" s="33" t="s">
        <v>13</v>
      </c>
      <c r="D13" s="33">
        <v>15</v>
      </c>
      <c r="E13" s="36">
        <v>250</v>
      </c>
      <c r="F13" s="35">
        <v>9</v>
      </c>
    </row>
    <row r="14" spans="1:6" s="28" customFormat="1" ht="13.5">
      <c r="A14" s="14">
        <v>8</v>
      </c>
      <c r="B14" s="30"/>
      <c r="C14" s="33" t="s">
        <v>14</v>
      </c>
      <c r="D14" s="33">
        <v>32</v>
      </c>
      <c r="E14" s="36">
        <v>360</v>
      </c>
      <c r="F14" s="35">
        <v>14</v>
      </c>
    </row>
    <row r="15" spans="1:6" s="28" customFormat="1" ht="13.5">
      <c r="A15" s="14">
        <v>9</v>
      </c>
      <c r="B15" s="30"/>
      <c r="C15" s="33" t="s">
        <v>15</v>
      </c>
      <c r="D15" s="33"/>
      <c r="E15" s="36"/>
      <c r="F15" s="35"/>
    </row>
    <row r="16" spans="1:6" s="28" customFormat="1" ht="13.5">
      <c r="A16" s="14"/>
      <c r="B16" s="30" t="s">
        <v>125</v>
      </c>
      <c r="C16" s="31" t="s">
        <v>16</v>
      </c>
      <c r="D16" s="32">
        <f xml:space="preserve"> D17+D18+D19</f>
        <v>55</v>
      </c>
      <c r="E16" s="32">
        <f xml:space="preserve"> E17+E18+E19</f>
        <v>1240</v>
      </c>
      <c r="F16" s="32">
        <v>3</v>
      </c>
    </row>
    <row r="17" spans="1:6" s="28" customFormat="1" ht="13.5">
      <c r="A17" s="14">
        <v>10</v>
      </c>
      <c r="B17" s="30"/>
      <c r="C17" s="33" t="s">
        <v>7</v>
      </c>
      <c r="D17" s="33">
        <v>8</v>
      </c>
      <c r="E17" s="36">
        <v>327</v>
      </c>
      <c r="F17" s="35">
        <v>11</v>
      </c>
    </row>
    <row r="18" spans="1:6" s="28" customFormat="1" ht="13.5">
      <c r="A18" s="14">
        <v>11</v>
      </c>
      <c r="B18" s="30"/>
      <c r="C18" s="33" t="s">
        <v>17</v>
      </c>
      <c r="D18" s="33">
        <v>18</v>
      </c>
      <c r="E18" s="36">
        <v>450</v>
      </c>
      <c r="F18" s="35">
        <v>17</v>
      </c>
    </row>
    <row r="19" spans="1:6" s="28" customFormat="1" ht="13.5">
      <c r="A19" s="14">
        <v>12</v>
      </c>
      <c r="B19" s="30"/>
      <c r="C19" s="33" t="s">
        <v>18</v>
      </c>
      <c r="D19" s="37">
        <v>29</v>
      </c>
      <c r="E19" s="36">
        <v>463</v>
      </c>
      <c r="F19" s="35">
        <v>-25</v>
      </c>
    </row>
    <row r="20" spans="1:6" s="28" customFormat="1" ht="13.5">
      <c r="A20" s="14">
        <v>13</v>
      </c>
      <c r="B20" s="30"/>
      <c r="C20" s="33" t="s">
        <v>19</v>
      </c>
      <c r="D20" s="33"/>
      <c r="E20" s="33"/>
      <c r="F20" s="35"/>
    </row>
    <row r="21" spans="1:6" s="28" customFormat="1" ht="13.5">
      <c r="A21" s="14"/>
      <c r="B21" s="30" t="s">
        <v>126</v>
      </c>
      <c r="C21" s="31" t="s">
        <v>20</v>
      </c>
      <c r="D21" s="32">
        <f>D22+D23+D24+D25+D26+D27+D28+D29</f>
        <v>636</v>
      </c>
      <c r="E21" s="32">
        <f>E22+E23+E24+E25+E26+E27+E28+E29</f>
        <v>19034</v>
      </c>
      <c r="F21" s="32">
        <v>690</v>
      </c>
    </row>
    <row r="22" spans="1:6" s="28" customFormat="1" ht="13.5">
      <c r="A22" s="14">
        <v>14</v>
      </c>
      <c r="B22" s="30"/>
      <c r="C22" s="33" t="s">
        <v>7</v>
      </c>
      <c r="D22" s="37">
        <v>22</v>
      </c>
      <c r="E22" s="37">
        <v>711</v>
      </c>
      <c r="F22" s="35">
        <v>20</v>
      </c>
    </row>
    <row r="23" spans="1:6" s="28" customFormat="1" ht="13.5">
      <c r="A23" s="14">
        <v>15</v>
      </c>
      <c r="B23" s="30"/>
      <c r="C23" s="33" t="s">
        <v>21</v>
      </c>
      <c r="D23" s="37">
        <v>85</v>
      </c>
      <c r="E23" s="37">
        <v>2168</v>
      </c>
      <c r="F23" s="35">
        <v>75</v>
      </c>
    </row>
    <row r="24" spans="1:6" s="28" customFormat="1" ht="13.5">
      <c r="A24" s="14">
        <v>16</v>
      </c>
      <c r="B24" s="30"/>
      <c r="C24" s="33" t="s">
        <v>22</v>
      </c>
      <c r="D24" s="37">
        <v>32</v>
      </c>
      <c r="E24" s="37">
        <v>960</v>
      </c>
      <c r="F24" s="35">
        <v>35</v>
      </c>
    </row>
    <row r="25" spans="1:6" s="28" customFormat="1" ht="13.5">
      <c r="A25" s="14">
        <v>17</v>
      </c>
      <c r="B25" s="30"/>
      <c r="C25" s="33" t="s">
        <v>23</v>
      </c>
      <c r="D25" s="37">
        <v>46</v>
      </c>
      <c r="E25" s="37">
        <v>1629</v>
      </c>
      <c r="F25" s="35">
        <v>63</v>
      </c>
    </row>
    <row r="26" spans="1:6" s="28" customFormat="1" ht="13.5">
      <c r="A26" s="14">
        <v>18</v>
      </c>
      <c r="B26" s="30"/>
      <c r="C26" s="33" t="s">
        <v>24</v>
      </c>
      <c r="D26" s="37">
        <v>147</v>
      </c>
      <c r="E26" s="37">
        <v>5036</v>
      </c>
      <c r="F26" s="35">
        <v>191</v>
      </c>
    </row>
    <row r="27" spans="1:6" s="28" customFormat="1" ht="13.5">
      <c r="A27" s="14">
        <v>19</v>
      </c>
      <c r="B27" s="30"/>
      <c r="C27" s="33" t="s">
        <v>25</v>
      </c>
      <c r="D27" s="37">
        <v>150</v>
      </c>
      <c r="E27" s="37">
        <v>3442</v>
      </c>
      <c r="F27" s="35">
        <v>129</v>
      </c>
    </row>
    <row r="28" spans="1:6" s="28" customFormat="1" ht="13.5">
      <c r="A28" s="14">
        <v>20</v>
      </c>
      <c r="B28" s="30"/>
      <c r="C28" s="33" t="s">
        <v>26</v>
      </c>
      <c r="D28" s="37">
        <v>76</v>
      </c>
      <c r="E28" s="37">
        <v>2575</v>
      </c>
      <c r="F28" s="35">
        <v>97</v>
      </c>
    </row>
    <row r="29" spans="1:6" s="28" customFormat="1" ht="13.5">
      <c r="A29" s="14">
        <v>21</v>
      </c>
      <c r="B29" s="30"/>
      <c r="C29" s="33" t="s">
        <v>27</v>
      </c>
      <c r="D29" s="37">
        <v>78</v>
      </c>
      <c r="E29" s="37">
        <v>2513</v>
      </c>
      <c r="F29" s="35">
        <v>80</v>
      </c>
    </row>
    <row r="30" spans="1:6" s="28" customFormat="1" ht="13.5">
      <c r="A30" s="14"/>
      <c r="B30" s="30" t="s">
        <v>127</v>
      </c>
      <c r="C30" s="31" t="s">
        <v>28</v>
      </c>
      <c r="D30" s="32">
        <f>D31+D32+D33+D34+D35+D36+D37+D38+D40</f>
        <v>210</v>
      </c>
      <c r="E30" s="32">
        <f>E31+E32+E33+E34+E35+E36+E37+E38+E39+E40</f>
        <v>3863</v>
      </c>
      <c r="F30" s="32">
        <v>101</v>
      </c>
    </row>
    <row r="31" spans="1:6" s="28" customFormat="1" ht="13.5">
      <c r="A31" s="14">
        <v>22</v>
      </c>
      <c r="B31" s="30"/>
      <c r="C31" s="33" t="s">
        <v>7</v>
      </c>
      <c r="D31" s="37">
        <v>10</v>
      </c>
      <c r="E31" s="37">
        <v>370</v>
      </c>
      <c r="F31" s="35">
        <v>12</v>
      </c>
    </row>
    <row r="32" spans="1:6" s="28" customFormat="1" ht="13.5">
      <c r="A32" s="14">
        <v>23</v>
      </c>
      <c r="B32" s="30"/>
      <c r="C32" s="33" t="s">
        <v>29</v>
      </c>
      <c r="D32" s="37">
        <v>2</v>
      </c>
      <c r="E32" s="37">
        <v>55</v>
      </c>
      <c r="F32" s="35">
        <v>2</v>
      </c>
    </row>
    <row r="33" spans="1:6" s="28" customFormat="1" ht="13.5">
      <c r="A33" s="14">
        <v>24</v>
      </c>
      <c r="B33" s="30"/>
      <c r="C33" s="33" t="s">
        <v>30</v>
      </c>
      <c r="D33" s="37">
        <v>34</v>
      </c>
      <c r="E33" s="37">
        <v>750</v>
      </c>
      <c r="F33" s="35">
        <v>16</v>
      </c>
    </row>
    <row r="34" spans="1:6" s="28" customFormat="1" ht="13.5">
      <c r="A34" s="14">
        <v>25</v>
      </c>
      <c r="B34" s="30"/>
      <c r="C34" s="33" t="s">
        <v>31</v>
      </c>
      <c r="D34" s="37">
        <v>25</v>
      </c>
      <c r="E34" s="37">
        <v>320</v>
      </c>
      <c r="F34" s="35">
        <v>11</v>
      </c>
    </row>
    <row r="35" spans="1:6" s="28" customFormat="1" ht="13.5">
      <c r="A35" s="14">
        <v>26</v>
      </c>
      <c r="B35" s="30"/>
      <c r="C35" s="33" t="s">
        <v>32</v>
      </c>
      <c r="D35" s="37">
        <v>23</v>
      </c>
      <c r="E35" s="37">
        <v>310</v>
      </c>
      <c r="F35" s="35">
        <v>12</v>
      </c>
    </row>
    <row r="36" spans="1:6" s="28" customFormat="1" ht="13.5">
      <c r="A36" s="14">
        <v>27</v>
      </c>
      <c r="B36" s="30"/>
      <c r="C36" s="33" t="s">
        <v>33</v>
      </c>
      <c r="D36" s="37">
        <v>17</v>
      </c>
      <c r="E36" s="37">
        <v>225</v>
      </c>
      <c r="F36" s="35">
        <v>3</v>
      </c>
    </row>
    <row r="37" spans="1:6" s="28" customFormat="1" ht="13.5">
      <c r="A37" s="14">
        <v>28</v>
      </c>
      <c r="B37" s="30"/>
      <c r="C37" s="33" t="s">
        <v>34</v>
      </c>
      <c r="D37" s="37">
        <v>42</v>
      </c>
      <c r="E37" s="37">
        <v>535</v>
      </c>
      <c r="F37" s="35">
        <v>20</v>
      </c>
    </row>
    <row r="38" spans="1:6" s="28" customFormat="1" ht="13.5">
      <c r="A38" s="14">
        <v>29</v>
      </c>
      <c r="B38" s="30"/>
      <c r="C38" s="33" t="s">
        <v>205</v>
      </c>
      <c r="D38" s="37">
        <v>51</v>
      </c>
      <c r="E38" s="37">
        <v>1153</v>
      </c>
      <c r="F38" s="35">
        <v>38</v>
      </c>
    </row>
    <row r="39" spans="1:6" s="28" customFormat="1" ht="13.5">
      <c r="A39" s="14">
        <v>30</v>
      </c>
      <c r="B39" s="30"/>
      <c r="C39" s="33" t="s">
        <v>107</v>
      </c>
      <c r="D39" s="37">
        <v>0</v>
      </c>
      <c r="E39" s="37">
        <v>0</v>
      </c>
      <c r="F39" s="35">
        <v>-18</v>
      </c>
    </row>
    <row r="40" spans="1:6" s="28" customFormat="1" ht="13.5">
      <c r="A40" s="14">
        <v>31</v>
      </c>
      <c r="B40" s="30"/>
      <c r="C40" s="33" t="s">
        <v>37</v>
      </c>
      <c r="D40" s="37">
        <v>6</v>
      </c>
      <c r="E40" s="37">
        <v>145</v>
      </c>
      <c r="F40" s="35">
        <v>5</v>
      </c>
    </row>
    <row r="41" spans="1:6" s="28" customFormat="1" ht="13.5">
      <c r="A41" s="14"/>
      <c r="B41" s="30" t="s">
        <v>128</v>
      </c>
      <c r="C41" s="31" t="s">
        <v>38</v>
      </c>
      <c r="D41" s="32">
        <f>D42+D43+D44+D45+D46+D47+D48</f>
        <v>227</v>
      </c>
      <c r="E41" s="32">
        <f>E42+E43+E44+E45+E46+E47+E48</f>
        <v>6838</v>
      </c>
      <c r="F41" s="32">
        <v>238</v>
      </c>
    </row>
    <row r="42" spans="1:6" s="28" customFormat="1" ht="13.5">
      <c r="A42" s="14">
        <v>32</v>
      </c>
      <c r="B42" s="30"/>
      <c r="C42" s="33" t="s">
        <v>7</v>
      </c>
      <c r="D42" s="37">
        <v>19</v>
      </c>
      <c r="E42" s="37">
        <v>1359</v>
      </c>
      <c r="F42" s="35">
        <v>31</v>
      </c>
    </row>
    <row r="43" spans="1:6" s="28" customFormat="1" ht="13.5">
      <c r="A43" s="14">
        <v>33</v>
      </c>
      <c r="B43" s="30"/>
      <c r="C43" s="33" t="s">
        <v>39</v>
      </c>
      <c r="D43" s="37">
        <v>12</v>
      </c>
      <c r="E43" s="37">
        <v>362</v>
      </c>
      <c r="F43" s="35">
        <v>14</v>
      </c>
    </row>
    <row r="44" spans="1:6" s="28" customFormat="1" ht="13.5">
      <c r="A44" s="14">
        <v>34</v>
      </c>
      <c r="B44" s="30"/>
      <c r="C44" s="33" t="s">
        <v>40</v>
      </c>
      <c r="D44" s="37">
        <v>18</v>
      </c>
      <c r="E44" s="37">
        <v>210</v>
      </c>
      <c r="F44" s="35">
        <v>6</v>
      </c>
    </row>
    <row r="45" spans="1:6" s="28" customFormat="1" ht="13.5">
      <c r="A45" s="14">
        <v>35</v>
      </c>
      <c r="B45" s="30"/>
      <c r="C45" s="33" t="s">
        <v>41</v>
      </c>
      <c r="D45" s="37">
        <v>52</v>
      </c>
      <c r="E45" s="37">
        <v>1828</v>
      </c>
      <c r="F45" s="35">
        <v>70</v>
      </c>
    </row>
    <row r="46" spans="1:6" s="28" customFormat="1" ht="13.5">
      <c r="A46" s="14">
        <v>36</v>
      </c>
      <c r="B46" s="30"/>
      <c r="C46" s="33" t="s">
        <v>42</v>
      </c>
      <c r="D46" s="37">
        <v>24</v>
      </c>
      <c r="E46" s="37">
        <v>834</v>
      </c>
      <c r="F46" s="35">
        <v>29</v>
      </c>
    </row>
    <row r="47" spans="1:6" s="28" customFormat="1" ht="13.5">
      <c r="A47" s="14">
        <v>37</v>
      </c>
      <c r="B47" s="30"/>
      <c r="C47" s="33" t="s">
        <v>43</v>
      </c>
      <c r="D47" s="37">
        <v>74</v>
      </c>
      <c r="E47" s="37">
        <v>1875</v>
      </c>
      <c r="F47" s="35">
        <v>74</v>
      </c>
    </row>
    <row r="48" spans="1:6" s="28" customFormat="1" ht="13.5">
      <c r="A48" s="14">
        <v>38</v>
      </c>
      <c r="B48" s="30"/>
      <c r="C48" s="33" t="s">
        <v>44</v>
      </c>
      <c r="D48" s="37">
        <v>28</v>
      </c>
      <c r="E48" s="37">
        <v>370</v>
      </c>
      <c r="F48" s="35">
        <v>14</v>
      </c>
    </row>
    <row r="49" spans="1:6" s="28" customFormat="1" ht="13.5">
      <c r="A49" s="14"/>
      <c r="B49" s="30" t="s">
        <v>129</v>
      </c>
      <c r="C49" s="31" t="s">
        <v>45</v>
      </c>
      <c r="D49" s="32">
        <f>D50+D51+D52+D53+D54+D55+D56+D57</f>
        <v>430</v>
      </c>
      <c r="E49" s="32">
        <f>E50+E51+E52+E53+E54+E55+E56+E57</f>
        <v>13409</v>
      </c>
      <c r="F49" s="32">
        <v>491.4</v>
      </c>
    </row>
    <row r="50" spans="1:6" s="28" customFormat="1" ht="13.5">
      <c r="A50" s="14">
        <v>39</v>
      </c>
      <c r="B50" s="30"/>
      <c r="C50" s="33" t="s">
        <v>7</v>
      </c>
      <c r="D50" s="37">
        <v>82</v>
      </c>
      <c r="E50" s="37">
        <v>2717</v>
      </c>
      <c r="F50" s="35">
        <v>102</v>
      </c>
    </row>
    <row r="51" spans="1:6" s="28" customFormat="1" ht="13.5">
      <c r="A51" s="14">
        <v>40</v>
      </c>
      <c r="B51" s="30"/>
      <c r="C51" s="38" t="s">
        <v>46</v>
      </c>
      <c r="D51" s="39">
        <v>10</v>
      </c>
      <c r="E51" s="39">
        <v>290</v>
      </c>
      <c r="F51" s="35">
        <v>11</v>
      </c>
    </row>
    <row r="52" spans="1:6" s="28" customFormat="1" ht="13.5">
      <c r="A52" s="14">
        <v>41</v>
      </c>
      <c r="B52" s="30"/>
      <c r="C52" s="38" t="s">
        <v>47</v>
      </c>
      <c r="D52" s="39">
        <v>113</v>
      </c>
      <c r="E52" s="39">
        <v>2320</v>
      </c>
      <c r="F52" s="35">
        <v>87</v>
      </c>
    </row>
    <row r="53" spans="1:6" s="28" customFormat="1" ht="13.5">
      <c r="A53" s="14">
        <v>42</v>
      </c>
      <c r="B53" s="30"/>
      <c r="C53" s="38" t="s">
        <v>48</v>
      </c>
      <c r="D53" s="39">
        <v>40</v>
      </c>
      <c r="E53" s="39">
        <v>1536</v>
      </c>
      <c r="F53" s="35">
        <v>56</v>
      </c>
    </row>
    <row r="54" spans="1:6" s="28" customFormat="1" ht="13.5">
      <c r="A54" s="14">
        <v>43</v>
      </c>
      <c r="B54" s="30"/>
      <c r="C54" s="38" t="s">
        <v>49</v>
      </c>
      <c r="D54" s="39">
        <v>46</v>
      </c>
      <c r="E54" s="39">
        <v>1112</v>
      </c>
      <c r="F54" s="35">
        <v>41</v>
      </c>
    </row>
    <row r="55" spans="1:6" s="28" customFormat="1" ht="13.5">
      <c r="A55" s="14">
        <v>44</v>
      </c>
      <c r="B55" s="30"/>
      <c r="C55" s="38" t="s">
        <v>50</v>
      </c>
      <c r="D55" s="39">
        <v>3</v>
      </c>
      <c r="E55" s="39">
        <v>45</v>
      </c>
      <c r="F55" s="35">
        <v>1.4</v>
      </c>
    </row>
    <row r="56" spans="1:6" s="28" customFormat="1" ht="13.5">
      <c r="A56" s="14">
        <v>45</v>
      </c>
      <c r="B56" s="30"/>
      <c r="C56" s="38" t="s">
        <v>51</v>
      </c>
      <c r="D56" s="39">
        <v>115</v>
      </c>
      <c r="E56" s="39">
        <v>4543</v>
      </c>
      <c r="F56" s="35">
        <v>163</v>
      </c>
    </row>
    <row r="57" spans="1:6" s="28" customFormat="1" ht="13.5">
      <c r="A57" s="14">
        <v>46</v>
      </c>
      <c r="B57" s="30"/>
      <c r="C57" s="38" t="s">
        <v>52</v>
      </c>
      <c r="D57" s="39">
        <v>21</v>
      </c>
      <c r="E57" s="39">
        <v>846</v>
      </c>
      <c r="F57" s="35">
        <v>30</v>
      </c>
    </row>
    <row r="58" spans="1:6" s="28" customFormat="1" ht="13.5">
      <c r="A58" s="14"/>
      <c r="B58" s="30" t="s">
        <v>130</v>
      </c>
      <c r="C58" s="31" t="s">
        <v>53</v>
      </c>
      <c r="D58" s="32">
        <f>D59+D60+D61</f>
        <v>173</v>
      </c>
      <c r="E58" s="32">
        <f t="shared" ref="E58" si="3">E59+E60+E61</f>
        <v>3640</v>
      </c>
      <c r="F58" s="32">
        <v>133</v>
      </c>
    </row>
    <row r="59" spans="1:6" s="28" customFormat="1" ht="13.5">
      <c r="A59" s="14">
        <v>47</v>
      </c>
      <c r="B59" s="30"/>
      <c r="C59" s="33" t="s">
        <v>7</v>
      </c>
      <c r="D59" s="37">
        <v>27</v>
      </c>
      <c r="E59" s="37">
        <v>494</v>
      </c>
      <c r="F59" s="35">
        <v>19</v>
      </c>
    </row>
    <row r="60" spans="1:6" s="28" customFormat="1" ht="13.5">
      <c r="A60" s="14">
        <v>48</v>
      </c>
      <c r="B60" s="30"/>
      <c r="C60" s="33" t="s">
        <v>54</v>
      </c>
      <c r="D60" s="37">
        <v>92</v>
      </c>
      <c r="E60" s="37">
        <v>1998</v>
      </c>
      <c r="F60" s="35">
        <v>71</v>
      </c>
    </row>
    <row r="61" spans="1:6" s="28" customFormat="1" ht="13.5">
      <c r="A61" s="14">
        <v>49</v>
      </c>
      <c r="B61" s="30"/>
      <c r="C61" s="33" t="s">
        <v>55</v>
      </c>
      <c r="D61" s="37">
        <v>54</v>
      </c>
      <c r="E61" s="37">
        <v>1148</v>
      </c>
      <c r="F61" s="35">
        <v>43</v>
      </c>
    </row>
    <row r="62" spans="1:6" s="28" customFormat="1" ht="13.5">
      <c r="A62" s="14"/>
      <c r="B62" s="30" t="s">
        <v>131</v>
      </c>
      <c r="C62" s="31" t="s">
        <v>56</v>
      </c>
      <c r="D62" s="32">
        <f>D63+D64+D65+D66+D67</f>
        <v>580</v>
      </c>
      <c r="E62" s="32">
        <f>E63+E64+E65+E66+E67</f>
        <v>12501</v>
      </c>
      <c r="F62" s="32">
        <v>461</v>
      </c>
    </row>
    <row r="63" spans="1:6" s="28" customFormat="1" ht="22.5">
      <c r="A63" s="14">
        <v>50</v>
      </c>
      <c r="B63" s="30"/>
      <c r="C63" s="40" t="s">
        <v>132</v>
      </c>
      <c r="D63" s="37">
        <v>44</v>
      </c>
      <c r="E63" s="37">
        <v>1105</v>
      </c>
      <c r="F63" s="35">
        <v>36</v>
      </c>
    </row>
    <row r="64" spans="1:6" s="28" customFormat="1" ht="13.5">
      <c r="A64" s="14">
        <v>51</v>
      </c>
      <c r="B64" s="30"/>
      <c r="C64" s="33" t="s">
        <v>57</v>
      </c>
      <c r="D64" s="37">
        <v>72</v>
      </c>
      <c r="E64" s="37">
        <v>2222</v>
      </c>
      <c r="F64" s="35">
        <v>69</v>
      </c>
    </row>
    <row r="65" spans="1:6" s="28" customFormat="1" ht="13.5">
      <c r="A65" s="14">
        <v>52</v>
      </c>
      <c r="B65" s="30"/>
      <c r="C65" s="33" t="s">
        <v>58</v>
      </c>
      <c r="D65" s="37">
        <v>92</v>
      </c>
      <c r="E65" s="37">
        <v>1368</v>
      </c>
      <c r="F65" s="35">
        <v>50</v>
      </c>
    </row>
    <row r="66" spans="1:6" s="28" customFormat="1" ht="13.5">
      <c r="A66" s="14">
        <v>53</v>
      </c>
      <c r="B66" s="30"/>
      <c r="C66" s="33" t="s">
        <v>59</v>
      </c>
      <c r="D66" s="37">
        <v>104</v>
      </c>
      <c r="E66" s="37">
        <v>2241</v>
      </c>
      <c r="F66" s="35">
        <v>81</v>
      </c>
    </row>
    <row r="67" spans="1:6" s="28" customFormat="1" ht="13.5">
      <c r="A67" s="14">
        <v>54</v>
      </c>
      <c r="B67" s="30"/>
      <c r="C67" s="33" t="s">
        <v>60</v>
      </c>
      <c r="D67" s="37">
        <v>268</v>
      </c>
      <c r="E67" s="37">
        <v>5565</v>
      </c>
      <c r="F67" s="35">
        <v>225</v>
      </c>
    </row>
    <row r="68" spans="1:6" s="28" customFormat="1" ht="13.5">
      <c r="A68" s="14"/>
      <c r="B68" s="30" t="s">
        <v>133</v>
      </c>
      <c r="C68" s="31" t="s">
        <v>61</v>
      </c>
      <c r="D68" s="32">
        <f>D69+D70+D71+D72+D73+D74+D75+D76+D77+D78</f>
        <v>411</v>
      </c>
      <c r="E68" s="32">
        <f t="shared" ref="E68" si="4">E69+E70+E71+E72+E73+E74+E75+E76+E77+E78</f>
        <v>15732</v>
      </c>
      <c r="F68" s="32">
        <v>588</v>
      </c>
    </row>
    <row r="69" spans="1:6" s="28" customFormat="1" ht="13.5">
      <c r="A69" s="14">
        <v>55</v>
      </c>
      <c r="B69" s="30"/>
      <c r="C69" s="33" t="s">
        <v>7</v>
      </c>
      <c r="D69" s="37">
        <v>88</v>
      </c>
      <c r="E69" s="37">
        <v>4160</v>
      </c>
      <c r="F69" s="35">
        <v>155</v>
      </c>
    </row>
    <row r="70" spans="1:6" s="28" customFormat="1" ht="13.5">
      <c r="A70" s="14">
        <v>56</v>
      </c>
      <c r="B70" s="30"/>
      <c r="C70" s="33" t="s">
        <v>62</v>
      </c>
      <c r="D70" s="37">
        <v>21</v>
      </c>
      <c r="E70" s="37">
        <v>707</v>
      </c>
      <c r="F70" s="35">
        <v>26</v>
      </c>
    </row>
    <row r="71" spans="1:6" s="28" customFormat="1" ht="13.5">
      <c r="A71" s="14">
        <v>57</v>
      </c>
      <c r="B71" s="30"/>
      <c r="C71" s="33" t="s">
        <v>63</v>
      </c>
      <c r="D71" s="37">
        <v>38</v>
      </c>
      <c r="E71" s="37">
        <v>1252</v>
      </c>
      <c r="F71" s="35">
        <v>48</v>
      </c>
    </row>
    <row r="72" spans="1:6" s="28" customFormat="1" ht="13.5">
      <c r="A72" s="14">
        <v>58</v>
      </c>
      <c r="B72" s="30"/>
      <c r="C72" s="33" t="s">
        <v>64</v>
      </c>
      <c r="D72" s="37">
        <v>13</v>
      </c>
      <c r="E72" s="37">
        <v>340</v>
      </c>
      <c r="F72" s="35">
        <v>14</v>
      </c>
    </row>
    <row r="73" spans="1:6" s="28" customFormat="1" ht="13.5">
      <c r="A73" s="14">
        <v>59</v>
      </c>
      <c r="B73" s="30"/>
      <c r="C73" s="33" t="s">
        <v>65</v>
      </c>
      <c r="D73" s="37">
        <v>9</v>
      </c>
      <c r="E73" s="37">
        <v>319</v>
      </c>
      <c r="F73" s="35">
        <v>11</v>
      </c>
    </row>
    <row r="74" spans="1:6" s="28" customFormat="1" ht="13.5">
      <c r="A74" s="14">
        <v>60</v>
      </c>
      <c r="B74" s="30"/>
      <c r="C74" s="33" t="s">
        <v>113</v>
      </c>
      <c r="D74" s="37">
        <v>12</v>
      </c>
      <c r="E74" s="37">
        <v>414</v>
      </c>
      <c r="F74" s="35">
        <v>15</v>
      </c>
    </row>
    <row r="75" spans="1:6" s="28" customFormat="1" ht="13.5">
      <c r="A75" s="14">
        <v>61</v>
      </c>
      <c r="B75" s="30"/>
      <c r="C75" s="33" t="s">
        <v>66</v>
      </c>
      <c r="D75" s="37"/>
      <c r="E75" s="37"/>
      <c r="F75" s="35">
        <v>0</v>
      </c>
    </row>
    <row r="76" spans="1:6" s="28" customFormat="1" ht="13.5">
      <c r="A76" s="14">
        <v>62</v>
      </c>
      <c r="B76" s="30"/>
      <c r="C76" s="33" t="s">
        <v>67</v>
      </c>
      <c r="D76" s="37">
        <v>3</v>
      </c>
      <c r="E76" s="37">
        <v>90</v>
      </c>
      <c r="F76" s="35">
        <v>4</v>
      </c>
    </row>
    <row r="77" spans="1:6" s="28" customFormat="1" ht="13.5">
      <c r="A77" s="14">
        <v>63</v>
      </c>
      <c r="B77" s="30"/>
      <c r="C77" s="33" t="s">
        <v>68</v>
      </c>
      <c r="D77" s="37">
        <v>109</v>
      </c>
      <c r="E77" s="37">
        <v>4197</v>
      </c>
      <c r="F77" s="35">
        <v>158</v>
      </c>
    </row>
    <row r="78" spans="1:6" s="28" customFormat="1" ht="13.5">
      <c r="A78" s="14">
        <v>64</v>
      </c>
      <c r="B78" s="30"/>
      <c r="C78" s="33" t="s">
        <v>69</v>
      </c>
      <c r="D78" s="37">
        <v>118</v>
      </c>
      <c r="E78" s="37">
        <v>4253</v>
      </c>
      <c r="F78" s="35">
        <v>157</v>
      </c>
    </row>
    <row r="79" spans="1:6" s="28" customFormat="1" ht="13.5">
      <c r="A79" s="14"/>
      <c r="B79" s="30" t="s">
        <v>134</v>
      </c>
      <c r="C79" s="31" t="s">
        <v>70</v>
      </c>
      <c r="D79" s="32">
        <f>D80+D81+D82+D83+D84+D85+D86+D87+D88+D89</f>
        <v>256</v>
      </c>
      <c r="E79" s="32">
        <f t="shared" ref="E79" si="5">E80+E81+E82+E83+E84+E85+E86+E87+E88+E89</f>
        <v>9626</v>
      </c>
      <c r="F79" s="32">
        <v>356</v>
      </c>
    </row>
    <row r="80" spans="1:6" s="28" customFormat="1" ht="13.5">
      <c r="A80" s="14">
        <v>65</v>
      </c>
      <c r="B80" s="30"/>
      <c r="C80" s="33" t="s">
        <v>7</v>
      </c>
      <c r="D80" s="37">
        <v>17</v>
      </c>
      <c r="E80" s="37">
        <v>510</v>
      </c>
      <c r="F80" s="35">
        <v>19</v>
      </c>
    </row>
    <row r="81" spans="1:6" s="28" customFormat="1" ht="13.5">
      <c r="A81" s="14">
        <v>66</v>
      </c>
      <c r="B81" s="30"/>
      <c r="C81" s="33" t="s">
        <v>71</v>
      </c>
      <c r="D81" s="37">
        <v>145</v>
      </c>
      <c r="E81" s="37">
        <v>7173</v>
      </c>
      <c r="F81" s="35">
        <v>264</v>
      </c>
    </row>
    <row r="82" spans="1:6" s="28" customFormat="1" ht="13.5">
      <c r="A82" s="14">
        <v>67</v>
      </c>
      <c r="B82" s="30"/>
      <c r="C82" s="33" t="s">
        <v>72</v>
      </c>
      <c r="D82" s="37">
        <v>33</v>
      </c>
      <c r="E82" s="37">
        <v>675</v>
      </c>
      <c r="F82" s="35">
        <v>25</v>
      </c>
    </row>
    <row r="83" spans="1:6" s="28" customFormat="1" ht="13.5">
      <c r="A83" s="14">
        <v>68</v>
      </c>
      <c r="B83" s="30"/>
      <c r="C83" s="33" t="s">
        <v>73</v>
      </c>
      <c r="D83" s="37">
        <v>32</v>
      </c>
      <c r="E83" s="37">
        <v>858</v>
      </c>
      <c r="F83" s="35">
        <v>32</v>
      </c>
    </row>
    <row r="84" spans="1:6" s="28" customFormat="1" ht="13.5">
      <c r="A84" s="14">
        <v>69</v>
      </c>
      <c r="B84" s="30"/>
      <c r="C84" s="33" t="s">
        <v>74</v>
      </c>
      <c r="D84" s="37">
        <v>4</v>
      </c>
      <c r="E84" s="37">
        <v>40</v>
      </c>
      <c r="F84" s="35">
        <v>1</v>
      </c>
    </row>
    <row r="85" spans="1:6" s="28" customFormat="1" ht="13.5">
      <c r="A85" s="14">
        <v>70</v>
      </c>
      <c r="B85" s="30"/>
      <c r="C85" s="33" t="s">
        <v>75</v>
      </c>
      <c r="D85" s="37">
        <v>3</v>
      </c>
      <c r="E85" s="37">
        <v>30</v>
      </c>
      <c r="F85" s="35">
        <v>1</v>
      </c>
    </row>
    <row r="86" spans="1:6" s="28" customFormat="1" ht="13.5">
      <c r="A86" s="14">
        <v>71</v>
      </c>
      <c r="B86" s="30"/>
      <c r="C86" s="33" t="s">
        <v>76</v>
      </c>
      <c r="D86" s="37"/>
      <c r="E86" s="37"/>
      <c r="F86" s="35">
        <v>0</v>
      </c>
    </row>
    <row r="87" spans="1:6" s="28" customFormat="1" ht="13.5">
      <c r="A87" s="14">
        <v>72</v>
      </c>
      <c r="B87" s="30"/>
      <c r="C87" s="33" t="s">
        <v>77</v>
      </c>
      <c r="D87" s="37">
        <v>5</v>
      </c>
      <c r="E87" s="37">
        <v>150</v>
      </c>
      <c r="F87" s="35">
        <v>6</v>
      </c>
    </row>
    <row r="88" spans="1:6" s="28" customFormat="1" ht="13.5">
      <c r="A88" s="14">
        <v>73</v>
      </c>
      <c r="B88" s="30"/>
      <c r="C88" s="33" t="s">
        <v>78</v>
      </c>
      <c r="D88" s="37"/>
      <c r="E88" s="37"/>
      <c r="F88" s="35">
        <v>0</v>
      </c>
    </row>
    <row r="89" spans="1:6" s="28" customFormat="1" ht="13.5">
      <c r="A89" s="14">
        <v>74</v>
      </c>
      <c r="B89" s="30"/>
      <c r="C89" s="33" t="s">
        <v>79</v>
      </c>
      <c r="D89" s="37">
        <v>17</v>
      </c>
      <c r="E89" s="37">
        <v>190</v>
      </c>
      <c r="F89" s="35">
        <v>8</v>
      </c>
    </row>
    <row r="90" spans="1:6" s="28" customFormat="1" ht="13.5">
      <c r="A90" s="14"/>
      <c r="B90" s="30" t="s">
        <v>135</v>
      </c>
      <c r="C90" s="31" t="s">
        <v>80</v>
      </c>
      <c r="D90" s="32">
        <f>D91+D92+D93+D94+D95</f>
        <v>237</v>
      </c>
      <c r="E90" s="32">
        <f t="shared" ref="E90" si="6">E91+E92+E93+E94+E95</f>
        <v>5570</v>
      </c>
      <c r="F90" s="32">
        <v>211</v>
      </c>
    </row>
    <row r="91" spans="1:6" s="28" customFormat="1" ht="13.5">
      <c r="A91" s="14">
        <v>75</v>
      </c>
      <c r="B91" s="30"/>
      <c r="C91" s="33" t="s">
        <v>7</v>
      </c>
      <c r="D91" s="37">
        <v>5</v>
      </c>
      <c r="E91" s="37">
        <v>160</v>
      </c>
      <c r="F91" s="35">
        <v>6</v>
      </c>
    </row>
    <row r="92" spans="1:6" s="28" customFormat="1" ht="13.5">
      <c r="A92" s="14">
        <v>76</v>
      </c>
      <c r="B92" s="30"/>
      <c r="C92" s="33" t="s">
        <v>81</v>
      </c>
      <c r="D92" s="37">
        <v>18</v>
      </c>
      <c r="E92" s="37">
        <v>238</v>
      </c>
      <c r="F92" s="35">
        <v>6</v>
      </c>
    </row>
    <row r="93" spans="1:6" s="28" customFormat="1" ht="13.5">
      <c r="A93" s="14">
        <v>77</v>
      </c>
      <c r="B93" s="30"/>
      <c r="C93" s="33" t="s">
        <v>82</v>
      </c>
      <c r="D93" s="37">
        <v>7</v>
      </c>
      <c r="E93" s="37">
        <v>140</v>
      </c>
      <c r="F93" s="35">
        <v>6</v>
      </c>
    </row>
    <row r="94" spans="1:6" s="28" customFormat="1" ht="13.5">
      <c r="A94" s="14">
        <v>78</v>
      </c>
      <c r="B94" s="30"/>
      <c r="C94" s="33" t="s">
        <v>83</v>
      </c>
      <c r="D94" s="37">
        <v>43</v>
      </c>
      <c r="E94" s="37">
        <v>868</v>
      </c>
      <c r="F94" s="35">
        <v>35</v>
      </c>
    </row>
    <row r="95" spans="1:6" s="28" customFormat="1" ht="13.5">
      <c r="A95" s="14">
        <v>79</v>
      </c>
      <c r="B95" s="30"/>
      <c r="C95" s="33" t="s">
        <v>84</v>
      </c>
      <c r="D95" s="37">
        <v>164</v>
      </c>
      <c r="E95" s="37">
        <v>4164</v>
      </c>
      <c r="F95" s="35">
        <v>158</v>
      </c>
    </row>
    <row r="96" spans="1:6" s="28" customFormat="1" ht="13.5">
      <c r="A96" s="14"/>
      <c r="B96" s="30" t="s">
        <v>136</v>
      </c>
      <c r="C96" s="31" t="s">
        <v>85</v>
      </c>
      <c r="D96" s="32">
        <f>D97+D98+D99+D100+D101+D102+D103+D104+D105+D106+D107+D108+D109</f>
        <v>1186</v>
      </c>
      <c r="E96" s="32">
        <f t="shared" ref="E96" si="7">E97+E98+E99+E100+E101+E102+E103+E104+E105+E106+E107+E108+E109</f>
        <v>33679</v>
      </c>
      <c r="F96" s="32">
        <v>1239</v>
      </c>
    </row>
    <row r="97" spans="1:6" s="28" customFormat="1" ht="13.5">
      <c r="A97" s="14">
        <v>80</v>
      </c>
      <c r="B97" s="30"/>
      <c r="C97" s="33" t="s">
        <v>7</v>
      </c>
      <c r="D97" s="37">
        <v>13</v>
      </c>
      <c r="E97" s="37">
        <v>238</v>
      </c>
      <c r="F97" s="35">
        <v>9</v>
      </c>
    </row>
    <row r="98" spans="1:6" s="28" customFormat="1" ht="13.5">
      <c r="A98" s="14">
        <v>81</v>
      </c>
      <c r="B98" s="30"/>
      <c r="C98" s="33" t="s">
        <v>86</v>
      </c>
      <c r="D98" s="37">
        <v>366</v>
      </c>
      <c r="E98" s="37">
        <v>10510</v>
      </c>
      <c r="F98" s="35">
        <v>386</v>
      </c>
    </row>
    <row r="99" spans="1:6" s="28" customFormat="1" ht="13.5">
      <c r="A99" s="14">
        <v>82</v>
      </c>
      <c r="B99" s="30"/>
      <c r="C99" s="33" t="s">
        <v>87</v>
      </c>
      <c r="D99" s="37">
        <v>168</v>
      </c>
      <c r="E99" s="37">
        <v>4809</v>
      </c>
      <c r="F99" s="35">
        <v>183</v>
      </c>
    </row>
    <row r="100" spans="1:6" s="28" customFormat="1" ht="13.5">
      <c r="A100" s="14">
        <v>83</v>
      </c>
      <c r="B100" s="30"/>
      <c r="C100" s="33" t="s">
        <v>88</v>
      </c>
      <c r="D100" s="37">
        <v>98</v>
      </c>
      <c r="E100" s="37">
        <v>3184</v>
      </c>
      <c r="F100" s="35">
        <v>120</v>
      </c>
    </row>
    <row r="101" spans="1:6" s="28" customFormat="1" ht="13.5">
      <c r="A101" s="14">
        <v>84</v>
      </c>
      <c r="B101" s="30"/>
      <c r="C101" s="33" t="s">
        <v>117</v>
      </c>
      <c r="D101" s="37">
        <v>66</v>
      </c>
      <c r="E101" s="37">
        <v>1628</v>
      </c>
      <c r="F101" s="35">
        <v>61</v>
      </c>
    </row>
    <row r="102" spans="1:6" s="28" customFormat="1" ht="13.5">
      <c r="A102" s="14">
        <v>85</v>
      </c>
      <c r="B102" s="30"/>
      <c r="C102" s="33" t="s">
        <v>118</v>
      </c>
      <c r="D102" s="37">
        <v>22</v>
      </c>
      <c r="E102" s="37">
        <v>332</v>
      </c>
      <c r="F102" s="35">
        <v>12</v>
      </c>
    </row>
    <row r="103" spans="1:6" s="28" customFormat="1" ht="13.5">
      <c r="A103" s="14">
        <v>86</v>
      </c>
      <c r="B103" s="30"/>
      <c r="C103" s="33" t="s">
        <v>119</v>
      </c>
      <c r="D103" s="37">
        <v>136</v>
      </c>
      <c r="E103" s="37">
        <v>3859</v>
      </c>
      <c r="F103" s="35">
        <v>144</v>
      </c>
    </row>
    <row r="104" spans="1:6" s="28" customFormat="1" ht="13.5">
      <c r="A104" s="14">
        <v>87</v>
      </c>
      <c r="B104" s="30"/>
      <c r="C104" s="33" t="s">
        <v>89</v>
      </c>
      <c r="D104" s="37">
        <v>86</v>
      </c>
      <c r="E104" s="37">
        <v>2101</v>
      </c>
      <c r="F104" s="35">
        <v>63</v>
      </c>
    </row>
    <row r="105" spans="1:6" s="28" customFormat="1" ht="13.5">
      <c r="A105" s="14">
        <v>88</v>
      </c>
      <c r="B105" s="30"/>
      <c r="C105" s="33" t="s">
        <v>90</v>
      </c>
      <c r="D105" s="37">
        <v>162</v>
      </c>
      <c r="E105" s="37">
        <v>5208</v>
      </c>
      <c r="F105" s="35">
        <v>194</v>
      </c>
    </row>
    <row r="106" spans="1:6" s="28" customFormat="1" ht="13.5">
      <c r="A106" s="14">
        <v>89</v>
      </c>
      <c r="B106" s="30"/>
      <c r="C106" s="33" t="s">
        <v>91</v>
      </c>
      <c r="D106" s="37">
        <v>3</v>
      </c>
      <c r="E106" s="37">
        <v>70</v>
      </c>
      <c r="F106" s="35">
        <v>2</v>
      </c>
    </row>
    <row r="107" spans="1:6" s="28" customFormat="1" ht="13.5">
      <c r="A107" s="14">
        <v>90</v>
      </c>
      <c r="B107" s="30"/>
      <c r="C107" s="33" t="s">
        <v>92</v>
      </c>
      <c r="D107" s="37">
        <v>59</v>
      </c>
      <c r="E107" s="37">
        <v>1650</v>
      </c>
      <c r="F107" s="35">
        <v>61</v>
      </c>
    </row>
    <row r="108" spans="1:6" s="28" customFormat="1" ht="13.5">
      <c r="A108" s="14">
        <v>91</v>
      </c>
      <c r="B108" s="30"/>
      <c r="C108" s="33" t="s">
        <v>120</v>
      </c>
      <c r="D108" s="37">
        <v>7</v>
      </c>
      <c r="E108" s="37">
        <v>90</v>
      </c>
      <c r="F108" s="35">
        <v>4</v>
      </c>
    </row>
    <row r="109" spans="1:6" s="28" customFormat="1" ht="13.5">
      <c r="A109" s="14">
        <v>92</v>
      </c>
      <c r="B109" s="30"/>
      <c r="C109" s="33" t="s">
        <v>121</v>
      </c>
      <c r="D109" s="37"/>
      <c r="E109" s="37"/>
      <c r="F109" s="35">
        <v>0</v>
      </c>
    </row>
    <row r="110" spans="1:6" s="28" customFormat="1" ht="22.5">
      <c r="A110" s="14">
        <v>93</v>
      </c>
      <c r="B110" s="41" t="s">
        <v>137</v>
      </c>
      <c r="C110" s="42" t="s">
        <v>93</v>
      </c>
      <c r="D110" s="43">
        <v>317</v>
      </c>
      <c r="E110" s="43">
        <v>9489</v>
      </c>
      <c r="F110" s="44">
        <v>348.4</v>
      </c>
    </row>
    <row r="111" spans="1:6" s="28" customFormat="1" ht="54" customHeight="1">
      <c r="A111" s="161" t="s">
        <v>247</v>
      </c>
      <c r="B111" s="162"/>
      <c r="C111" s="162"/>
      <c r="D111" s="162"/>
      <c r="E111" s="162"/>
      <c r="F111" s="162"/>
    </row>
  </sheetData>
  <mergeCells count="5">
    <mergeCell ref="A1:C1"/>
    <mergeCell ref="B3:C3"/>
    <mergeCell ref="B4:C4"/>
    <mergeCell ref="A2:F2"/>
    <mergeCell ref="A111:F111"/>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workbookViewId="0">
      <selection activeCell="L7" sqref="L7"/>
    </sheetView>
  </sheetViews>
  <sheetFormatPr defaultRowHeight="13.5"/>
  <cols>
    <col min="1" max="1" width="5.625" style="8" customWidth="1"/>
    <col min="2" max="2" width="10.625" style="7" customWidth="1"/>
    <col min="3" max="5" width="7.625" style="6" customWidth="1"/>
    <col min="6" max="7" width="6" style="6" customWidth="1"/>
    <col min="8" max="8" width="9" style="6" customWidth="1"/>
    <col min="9" max="10" width="9.625" style="6" customWidth="1"/>
    <col min="11" max="11" width="12.125" style="6" customWidth="1"/>
    <col min="12" max="16384" width="9" style="6"/>
  </cols>
  <sheetData>
    <row r="1" spans="1:11" ht="30" customHeight="1">
      <c r="A1" s="163" t="s">
        <v>202</v>
      </c>
      <c r="B1" s="163"/>
      <c r="C1" s="163"/>
      <c r="D1" s="163"/>
      <c r="E1" s="163"/>
      <c r="F1" s="163"/>
      <c r="G1" s="163"/>
      <c r="H1" s="163"/>
      <c r="I1" s="163"/>
      <c r="J1" s="163"/>
      <c r="K1" s="163"/>
    </row>
    <row r="2" spans="1:11" ht="60" customHeight="1">
      <c r="A2" s="150" t="s">
        <v>258</v>
      </c>
      <c r="B2" s="150"/>
      <c r="C2" s="150"/>
      <c r="D2" s="150"/>
      <c r="E2" s="150"/>
      <c r="F2" s="150"/>
      <c r="G2" s="150"/>
      <c r="H2" s="150"/>
      <c r="I2" s="150"/>
      <c r="J2" s="150"/>
      <c r="K2" s="150"/>
    </row>
    <row r="3" spans="1:11" ht="20.100000000000001" customHeight="1">
      <c r="A3" s="166" t="s">
        <v>0</v>
      </c>
      <c r="B3" s="156" t="s">
        <v>140</v>
      </c>
      <c r="C3" s="170" t="s">
        <v>163</v>
      </c>
      <c r="D3" s="171"/>
      <c r="E3" s="172"/>
      <c r="F3" s="170" t="s">
        <v>161</v>
      </c>
      <c r="G3" s="171"/>
      <c r="H3" s="172"/>
      <c r="I3" s="164" t="s">
        <v>162</v>
      </c>
      <c r="J3" s="164" t="s">
        <v>164</v>
      </c>
      <c r="K3" s="164" t="s">
        <v>249</v>
      </c>
    </row>
    <row r="4" spans="1:11" ht="35.25" customHeight="1">
      <c r="A4" s="168"/>
      <c r="B4" s="156"/>
      <c r="C4" s="25" t="s">
        <v>158</v>
      </c>
      <c r="D4" s="25" t="s">
        <v>159</v>
      </c>
      <c r="E4" s="25" t="s">
        <v>160</v>
      </c>
      <c r="F4" s="25" t="s">
        <v>158</v>
      </c>
      <c r="G4" s="25" t="s">
        <v>159</v>
      </c>
      <c r="H4" s="25" t="s">
        <v>160</v>
      </c>
      <c r="I4" s="165"/>
      <c r="J4" s="165"/>
      <c r="K4" s="165"/>
    </row>
    <row r="5" spans="1:11" s="101" customFormat="1" ht="18" customHeight="1">
      <c r="A5" s="173" t="s">
        <v>248</v>
      </c>
      <c r="B5" s="173"/>
      <c r="C5" s="23">
        <v>180</v>
      </c>
      <c r="D5" s="23">
        <v>1595</v>
      </c>
      <c r="E5" s="23">
        <v>2808</v>
      </c>
      <c r="F5" s="166">
        <v>8</v>
      </c>
      <c r="G5" s="166">
        <v>4</v>
      </c>
      <c r="H5" s="166">
        <v>2</v>
      </c>
      <c r="I5" s="23">
        <f>C5*8+D5*4+E5*2</f>
        <v>13436</v>
      </c>
      <c r="J5" s="23">
        <v>-40</v>
      </c>
      <c r="K5" s="23">
        <v>13396</v>
      </c>
    </row>
    <row r="6" spans="1:11" s="102" customFormat="1" ht="18" customHeight="1">
      <c r="A6" s="23"/>
      <c r="B6" s="23" t="s">
        <v>208</v>
      </c>
      <c r="C6" s="23">
        <v>100</v>
      </c>
      <c r="D6" s="23">
        <v>955</v>
      </c>
      <c r="E6" s="23">
        <v>1927</v>
      </c>
      <c r="F6" s="167"/>
      <c r="G6" s="167"/>
      <c r="H6" s="167"/>
      <c r="I6" s="23">
        <f>C6*8+D6*4+E6*2</f>
        <v>8474</v>
      </c>
      <c r="J6" s="23"/>
      <c r="K6" s="23">
        <v>8474</v>
      </c>
    </row>
    <row r="7" spans="1:11" s="101" customFormat="1" ht="18" customHeight="1">
      <c r="A7" s="24">
        <v>1</v>
      </c>
      <c r="B7" s="24" t="s">
        <v>141</v>
      </c>
      <c r="C7" s="24">
        <v>100</v>
      </c>
      <c r="D7" s="24">
        <v>761</v>
      </c>
      <c r="E7" s="24">
        <v>1918</v>
      </c>
      <c r="F7" s="167"/>
      <c r="G7" s="167"/>
      <c r="H7" s="167"/>
      <c r="I7" s="24">
        <f t="shared" ref="I7:I34" si="0">C7*8+D7*4+E7*2</f>
        <v>7680</v>
      </c>
      <c r="J7" s="24"/>
      <c r="K7" s="24">
        <v>7680</v>
      </c>
    </row>
    <row r="8" spans="1:11" s="101" customFormat="1" ht="18" customHeight="1">
      <c r="A8" s="24">
        <v>2</v>
      </c>
      <c r="B8" s="24" t="s">
        <v>142</v>
      </c>
      <c r="C8" s="103"/>
      <c r="D8" s="24">
        <v>80</v>
      </c>
      <c r="E8" s="24">
        <v>9</v>
      </c>
      <c r="F8" s="167"/>
      <c r="G8" s="167"/>
      <c r="H8" s="167"/>
      <c r="I8" s="24">
        <f t="shared" si="0"/>
        <v>338</v>
      </c>
      <c r="J8" s="24"/>
      <c r="K8" s="24">
        <v>338</v>
      </c>
    </row>
    <row r="9" spans="1:11" s="101" customFormat="1" ht="18" customHeight="1">
      <c r="A9" s="24">
        <v>3</v>
      </c>
      <c r="B9" s="24" t="s">
        <v>143</v>
      </c>
      <c r="C9" s="24"/>
      <c r="D9" s="24">
        <v>114</v>
      </c>
      <c r="E9" s="24"/>
      <c r="F9" s="167"/>
      <c r="G9" s="167"/>
      <c r="H9" s="167"/>
      <c r="I9" s="24">
        <f t="shared" si="0"/>
        <v>456</v>
      </c>
      <c r="J9" s="24"/>
      <c r="K9" s="24">
        <v>456</v>
      </c>
    </row>
    <row r="10" spans="1:11" s="102" customFormat="1" ht="18" customHeight="1">
      <c r="A10" s="23"/>
      <c r="B10" s="23" t="s">
        <v>209</v>
      </c>
      <c r="C10" s="23"/>
      <c r="D10" s="23">
        <v>80</v>
      </c>
      <c r="E10" s="23">
        <v>560</v>
      </c>
      <c r="F10" s="167"/>
      <c r="G10" s="167"/>
      <c r="H10" s="167"/>
      <c r="I10" s="23">
        <f t="shared" si="0"/>
        <v>1440</v>
      </c>
      <c r="J10" s="23"/>
      <c r="K10" s="23">
        <v>1440</v>
      </c>
    </row>
    <row r="11" spans="1:11" s="101" customFormat="1" ht="18" customHeight="1">
      <c r="A11" s="24">
        <v>4</v>
      </c>
      <c r="B11" s="24" t="s">
        <v>141</v>
      </c>
      <c r="C11" s="24"/>
      <c r="D11" s="24">
        <v>70</v>
      </c>
      <c r="E11" s="24">
        <v>548</v>
      </c>
      <c r="F11" s="167"/>
      <c r="G11" s="167"/>
      <c r="H11" s="167"/>
      <c r="I11" s="24">
        <f t="shared" si="0"/>
        <v>1376</v>
      </c>
      <c r="J11" s="24"/>
      <c r="K11" s="24">
        <v>1376</v>
      </c>
    </row>
    <row r="12" spans="1:11" s="101" customFormat="1" ht="18" customHeight="1">
      <c r="A12" s="24">
        <v>5</v>
      </c>
      <c r="B12" s="24" t="s">
        <v>144</v>
      </c>
      <c r="C12" s="24"/>
      <c r="D12" s="24">
        <v>10</v>
      </c>
      <c r="E12" s="24">
        <v>10</v>
      </c>
      <c r="F12" s="167"/>
      <c r="G12" s="167"/>
      <c r="H12" s="167"/>
      <c r="I12" s="24">
        <f t="shared" si="0"/>
        <v>60</v>
      </c>
      <c r="J12" s="24"/>
      <c r="K12" s="24">
        <v>60</v>
      </c>
    </row>
    <row r="13" spans="1:11" s="101" customFormat="1" ht="18" customHeight="1">
      <c r="A13" s="24">
        <v>6</v>
      </c>
      <c r="B13" s="24" t="s">
        <v>15</v>
      </c>
      <c r="C13" s="24"/>
      <c r="D13" s="24"/>
      <c r="E13" s="24">
        <v>2</v>
      </c>
      <c r="F13" s="167"/>
      <c r="G13" s="167"/>
      <c r="H13" s="167"/>
      <c r="I13" s="24">
        <f t="shared" si="0"/>
        <v>4</v>
      </c>
      <c r="J13" s="24"/>
      <c r="K13" s="24">
        <v>4</v>
      </c>
    </row>
    <row r="14" spans="1:11" s="101" customFormat="1" ht="18" customHeight="1">
      <c r="A14" s="23"/>
      <c r="B14" s="23" t="s">
        <v>210</v>
      </c>
      <c r="C14" s="23"/>
      <c r="D14" s="23">
        <v>192</v>
      </c>
      <c r="E14" s="23">
        <v>67</v>
      </c>
      <c r="F14" s="167"/>
      <c r="G14" s="167"/>
      <c r="H14" s="167"/>
      <c r="I14" s="23">
        <f t="shared" ref="I14:I20" si="1">C14*8+D14*4+E14*2</f>
        <v>902</v>
      </c>
      <c r="J14" s="23"/>
      <c r="K14" s="23">
        <v>902</v>
      </c>
    </row>
    <row r="15" spans="1:11" s="101" customFormat="1" ht="18" customHeight="1">
      <c r="A15" s="24">
        <v>7</v>
      </c>
      <c r="B15" s="24" t="s">
        <v>141</v>
      </c>
      <c r="C15" s="24"/>
      <c r="D15" s="24">
        <v>192</v>
      </c>
      <c r="E15" s="24">
        <v>67</v>
      </c>
      <c r="F15" s="167"/>
      <c r="G15" s="167"/>
      <c r="H15" s="167"/>
      <c r="I15" s="24">
        <f t="shared" si="1"/>
        <v>902</v>
      </c>
      <c r="J15" s="24"/>
      <c r="K15" s="24">
        <v>902</v>
      </c>
    </row>
    <row r="16" spans="1:11" s="101" customFormat="1" ht="18" customHeight="1">
      <c r="A16" s="23"/>
      <c r="B16" s="23" t="s">
        <v>211</v>
      </c>
      <c r="C16" s="23"/>
      <c r="D16" s="23">
        <v>158</v>
      </c>
      <c r="E16" s="23">
        <v>187</v>
      </c>
      <c r="F16" s="167"/>
      <c r="G16" s="167"/>
      <c r="H16" s="167"/>
      <c r="I16" s="23">
        <f t="shared" si="1"/>
        <v>1006</v>
      </c>
      <c r="J16" s="23"/>
      <c r="K16" s="23">
        <v>1006</v>
      </c>
    </row>
    <row r="17" spans="1:11" s="101" customFormat="1" ht="18" customHeight="1">
      <c r="A17" s="24">
        <v>8</v>
      </c>
      <c r="B17" s="24" t="s">
        <v>141</v>
      </c>
      <c r="C17" s="24"/>
      <c r="D17" s="24">
        <v>150</v>
      </c>
      <c r="E17" s="24">
        <v>187</v>
      </c>
      <c r="F17" s="167"/>
      <c r="G17" s="167"/>
      <c r="H17" s="167"/>
      <c r="I17" s="24">
        <f t="shared" si="1"/>
        <v>974</v>
      </c>
      <c r="J17" s="24"/>
      <c r="K17" s="24">
        <v>974</v>
      </c>
    </row>
    <row r="18" spans="1:11" s="101" customFormat="1" ht="18" customHeight="1">
      <c r="A18" s="24">
        <v>9</v>
      </c>
      <c r="B18" s="24" t="s">
        <v>25</v>
      </c>
      <c r="C18" s="24"/>
      <c r="D18" s="24">
        <v>8</v>
      </c>
      <c r="E18" s="24"/>
      <c r="F18" s="167"/>
      <c r="G18" s="167"/>
      <c r="H18" s="167"/>
      <c r="I18" s="24">
        <f t="shared" si="1"/>
        <v>32</v>
      </c>
      <c r="J18" s="24"/>
      <c r="K18" s="24">
        <v>32</v>
      </c>
    </row>
    <row r="19" spans="1:11" s="101" customFormat="1" ht="18" customHeight="1">
      <c r="A19" s="23"/>
      <c r="B19" s="23" t="s">
        <v>145</v>
      </c>
      <c r="C19" s="23"/>
      <c r="D19" s="23">
        <v>10</v>
      </c>
      <c r="E19" s="23">
        <v>10</v>
      </c>
      <c r="F19" s="167"/>
      <c r="G19" s="167"/>
      <c r="H19" s="167"/>
      <c r="I19" s="23">
        <f t="shared" si="1"/>
        <v>60</v>
      </c>
      <c r="J19" s="23">
        <v>-40</v>
      </c>
      <c r="K19" s="23">
        <v>20</v>
      </c>
    </row>
    <row r="20" spans="1:11" s="101" customFormat="1" ht="18" customHeight="1">
      <c r="A20" s="24">
        <v>10</v>
      </c>
      <c r="B20" s="24" t="s">
        <v>31</v>
      </c>
      <c r="C20" s="24"/>
      <c r="D20" s="24">
        <v>10</v>
      </c>
      <c r="E20" s="24">
        <v>10</v>
      </c>
      <c r="F20" s="167"/>
      <c r="G20" s="167"/>
      <c r="H20" s="167"/>
      <c r="I20" s="24">
        <f t="shared" si="1"/>
        <v>60</v>
      </c>
      <c r="J20" s="24">
        <v>-40</v>
      </c>
      <c r="K20" s="24">
        <v>20</v>
      </c>
    </row>
    <row r="21" spans="1:11" s="102" customFormat="1" ht="18" customHeight="1">
      <c r="A21" s="23"/>
      <c r="B21" s="23" t="s">
        <v>212</v>
      </c>
      <c r="C21" s="23"/>
      <c r="D21" s="23">
        <v>57</v>
      </c>
      <c r="E21" s="23"/>
      <c r="F21" s="167"/>
      <c r="G21" s="167"/>
      <c r="H21" s="167"/>
      <c r="I21" s="23">
        <f t="shared" si="0"/>
        <v>228</v>
      </c>
      <c r="J21" s="23"/>
      <c r="K21" s="23">
        <v>228</v>
      </c>
    </row>
    <row r="22" spans="1:11" s="101" customFormat="1" ht="18" customHeight="1">
      <c r="A22" s="24">
        <v>11</v>
      </c>
      <c r="B22" s="24" t="s">
        <v>141</v>
      </c>
      <c r="C22" s="24"/>
      <c r="D22" s="24">
        <v>57</v>
      </c>
      <c r="E22" s="24"/>
      <c r="F22" s="167"/>
      <c r="G22" s="167"/>
      <c r="H22" s="167"/>
      <c r="I22" s="24">
        <f t="shared" si="0"/>
        <v>228</v>
      </c>
      <c r="J22" s="24"/>
      <c r="K22" s="24">
        <v>228</v>
      </c>
    </row>
    <row r="23" spans="1:11" s="102" customFormat="1" ht="18" customHeight="1">
      <c r="A23" s="23"/>
      <c r="B23" s="23" t="s">
        <v>213</v>
      </c>
      <c r="C23" s="23">
        <v>60</v>
      </c>
      <c r="D23" s="23"/>
      <c r="E23" s="23">
        <v>27</v>
      </c>
      <c r="F23" s="167"/>
      <c r="G23" s="167"/>
      <c r="H23" s="167"/>
      <c r="I23" s="23">
        <f t="shared" si="0"/>
        <v>534</v>
      </c>
      <c r="J23" s="23"/>
      <c r="K23" s="23">
        <v>534</v>
      </c>
    </row>
    <row r="24" spans="1:11" s="101" customFormat="1" ht="18" customHeight="1">
      <c r="A24" s="24">
        <v>12</v>
      </c>
      <c r="B24" s="24" t="s">
        <v>141</v>
      </c>
      <c r="C24" s="24">
        <v>60</v>
      </c>
      <c r="D24" s="24"/>
      <c r="E24" s="24">
        <v>21</v>
      </c>
      <c r="F24" s="167"/>
      <c r="G24" s="167"/>
      <c r="H24" s="167"/>
      <c r="I24" s="24">
        <f t="shared" si="0"/>
        <v>522</v>
      </c>
      <c r="J24" s="24"/>
      <c r="K24" s="24">
        <v>522</v>
      </c>
    </row>
    <row r="25" spans="1:11" s="101" customFormat="1" ht="18" customHeight="1">
      <c r="A25" s="24">
        <v>13</v>
      </c>
      <c r="B25" s="24" t="s">
        <v>62</v>
      </c>
      <c r="C25" s="24"/>
      <c r="D25" s="24"/>
      <c r="E25" s="24">
        <v>6</v>
      </c>
      <c r="F25" s="167"/>
      <c r="G25" s="167"/>
      <c r="H25" s="167"/>
      <c r="I25" s="24">
        <f t="shared" si="0"/>
        <v>12</v>
      </c>
      <c r="J25" s="24"/>
      <c r="K25" s="24">
        <v>12</v>
      </c>
    </row>
    <row r="26" spans="1:11" s="102" customFormat="1" ht="18" customHeight="1">
      <c r="A26" s="23"/>
      <c r="B26" s="23" t="s">
        <v>214</v>
      </c>
      <c r="C26" s="23"/>
      <c r="D26" s="23">
        <v>68</v>
      </c>
      <c r="E26" s="23"/>
      <c r="F26" s="167"/>
      <c r="G26" s="167"/>
      <c r="H26" s="167"/>
      <c r="I26" s="23">
        <f>C26*8+D26*4+E26*2</f>
        <v>272</v>
      </c>
      <c r="J26" s="23"/>
      <c r="K26" s="23">
        <v>272</v>
      </c>
    </row>
    <row r="27" spans="1:11" s="101" customFormat="1" ht="18" customHeight="1">
      <c r="A27" s="24">
        <v>14</v>
      </c>
      <c r="B27" s="24" t="s">
        <v>141</v>
      </c>
      <c r="C27" s="24"/>
      <c r="D27" s="24">
        <v>50</v>
      </c>
      <c r="E27" s="24"/>
      <c r="F27" s="167"/>
      <c r="G27" s="167"/>
      <c r="H27" s="167"/>
      <c r="I27" s="24">
        <f>C27*8+D27*4+E27*2</f>
        <v>200</v>
      </c>
      <c r="J27" s="24"/>
      <c r="K27" s="24">
        <v>200</v>
      </c>
    </row>
    <row r="28" spans="1:11" s="102" customFormat="1" ht="18" customHeight="1">
      <c r="A28" s="24">
        <v>15</v>
      </c>
      <c r="B28" s="24" t="s">
        <v>73</v>
      </c>
      <c r="C28" s="24"/>
      <c r="D28" s="24">
        <v>18</v>
      </c>
      <c r="E28" s="24"/>
      <c r="F28" s="167"/>
      <c r="G28" s="167"/>
      <c r="H28" s="167"/>
      <c r="I28" s="24">
        <f>C28*8+D28*4+E28*2</f>
        <v>72</v>
      </c>
      <c r="J28" s="24"/>
      <c r="K28" s="24">
        <v>72</v>
      </c>
    </row>
    <row r="29" spans="1:11" s="102" customFormat="1" ht="18" customHeight="1">
      <c r="A29" s="23"/>
      <c r="B29" s="23" t="s">
        <v>215</v>
      </c>
      <c r="C29" s="23"/>
      <c r="D29" s="23">
        <v>70</v>
      </c>
      <c r="E29" s="23">
        <v>30</v>
      </c>
      <c r="F29" s="167"/>
      <c r="G29" s="167"/>
      <c r="H29" s="167"/>
      <c r="I29" s="23">
        <f t="shared" si="0"/>
        <v>340</v>
      </c>
      <c r="J29" s="23"/>
      <c r="K29" s="23">
        <v>340</v>
      </c>
    </row>
    <row r="30" spans="1:11" s="101" customFormat="1" ht="18" customHeight="1">
      <c r="A30" s="24">
        <v>16</v>
      </c>
      <c r="B30" s="24" t="s">
        <v>141</v>
      </c>
      <c r="C30" s="24"/>
      <c r="D30" s="24">
        <v>70</v>
      </c>
      <c r="E30" s="24"/>
      <c r="F30" s="167"/>
      <c r="G30" s="167"/>
      <c r="H30" s="167"/>
      <c r="I30" s="24">
        <f t="shared" si="0"/>
        <v>280</v>
      </c>
      <c r="J30" s="24"/>
      <c r="K30" s="24">
        <v>280</v>
      </c>
    </row>
    <row r="31" spans="1:11" s="101" customFormat="1" ht="18" customHeight="1">
      <c r="A31" s="24">
        <v>17</v>
      </c>
      <c r="B31" s="24" t="s">
        <v>146</v>
      </c>
      <c r="C31" s="24"/>
      <c r="D31" s="24"/>
      <c r="E31" s="24">
        <v>30</v>
      </c>
      <c r="F31" s="167"/>
      <c r="G31" s="167"/>
      <c r="H31" s="167"/>
      <c r="I31" s="24">
        <f t="shared" si="0"/>
        <v>60</v>
      </c>
      <c r="J31" s="24"/>
      <c r="K31" s="24">
        <v>60</v>
      </c>
    </row>
    <row r="32" spans="1:11" s="102" customFormat="1" ht="18" customHeight="1">
      <c r="A32" s="23"/>
      <c r="B32" s="23" t="s">
        <v>216</v>
      </c>
      <c r="C32" s="23"/>
      <c r="D32" s="23">
        <v>5</v>
      </c>
      <c r="E32" s="23"/>
      <c r="F32" s="167"/>
      <c r="G32" s="167"/>
      <c r="H32" s="167"/>
      <c r="I32" s="23">
        <f t="shared" si="0"/>
        <v>20</v>
      </c>
      <c r="J32" s="23"/>
      <c r="K32" s="23">
        <v>20</v>
      </c>
    </row>
    <row r="33" spans="1:11" s="101" customFormat="1" ht="18" customHeight="1">
      <c r="A33" s="24">
        <v>18</v>
      </c>
      <c r="B33" s="24" t="s">
        <v>141</v>
      </c>
      <c r="C33" s="24"/>
      <c r="D33" s="24">
        <v>5</v>
      </c>
      <c r="E33" s="24"/>
      <c r="F33" s="167"/>
      <c r="G33" s="167"/>
      <c r="H33" s="167"/>
      <c r="I33" s="24">
        <f t="shared" si="0"/>
        <v>20</v>
      </c>
      <c r="J33" s="24"/>
      <c r="K33" s="24">
        <v>20</v>
      </c>
    </row>
    <row r="34" spans="1:11" s="102" customFormat="1" ht="24">
      <c r="A34" s="24"/>
      <c r="B34" s="25" t="s">
        <v>224</v>
      </c>
      <c r="C34" s="23">
        <v>20</v>
      </c>
      <c r="D34" s="23"/>
      <c r="E34" s="23"/>
      <c r="F34" s="167"/>
      <c r="G34" s="167"/>
      <c r="H34" s="167"/>
      <c r="I34" s="23">
        <f t="shared" si="0"/>
        <v>160</v>
      </c>
      <c r="J34" s="23"/>
      <c r="K34" s="23">
        <v>160</v>
      </c>
    </row>
    <row r="35" spans="1:11" s="102" customFormat="1" ht="18" customHeight="1">
      <c r="A35" s="24">
        <v>19</v>
      </c>
      <c r="B35" s="24" t="s">
        <v>207</v>
      </c>
      <c r="C35" s="24">
        <v>20</v>
      </c>
      <c r="D35" s="24"/>
      <c r="E35" s="24"/>
      <c r="F35" s="168"/>
      <c r="G35" s="168"/>
      <c r="H35" s="168"/>
      <c r="I35" s="24">
        <v>160</v>
      </c>
      <c r="J35" s="24"/>
      <c r="K35" s="24">
        <v>160</v>
      </c>
    </row>
    <row r="36" spans="1:11" ht="48.75" customHeight="1">
      <c r="A36" s="169" t="s">
        <v>250</v>
      </c>
      <c r="B36" s="169"/>
      <c r="C36" s="169"/>
      <c r="D36" s="169"/>
      <c r="E36" s="169"/>
      <c r="F36" s="169"/>
      <c r="G36" s="169"/>
      <c r="H36" s="169"/>
      <c r="I36" s="169"/>
      <c r="J36" s="169"/>
      <c r="K36" s="169"/>
    </row>
  </sheetData>
  <mergeCells count="14">
    <mergeCell ref="A36:K36"/>
    <mergeCell ref="A2:K2"/>
    <mergeCell ref="A3:A4"/>
    <mergeCell ref="B3:B4"/>
    <mergeCell ref="C3:E3"/>
    <mergeCell ref="F3:H3"/>
    <mergeCell ref="A5:B5"/>
    <mergeCell ref="A1:K1"/>
    <mergeCell ref="I3:I4"/>
    <mergeCell ref="J3:J4"/>
    <mergeCell ref="K3:K4"/>
    <mergeCell ref="F5:F35"/>
    <mergeCell ref="G5:G35"/>
    <mergeCell ref="H5:H35"/>
  </mergeCells>
  <phoneticPr fontId="1" type="noConversion"/>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D20" sqref="D20"/>
    </sheetView>
  </sheetViews>
  <sheetFormatPr defaultRowHeight="13.5"/>
  <cols>
    <col min="1" max="1" width="5.625" customWidth="1"/>
    <col min="2" max="2" width="16.25" customWidth="1"/>
    <col min="3" max="3" width="17.125" customWidth="1"/>
    <col min="4" max="5" width="16.75" customWidth="1"/>
    <col min="6" max="6" width="16.625" customWidth="1"/>
  </cols>
  <sheetData>
    <row r="1" spans="1:6" ht="30" customHeight="1">
      <c r="A1" s="177" t="s">
        <v>203</v>
      </c>
      <c r="B1" s="177"/>
      <c r="C1" s="2"/>
      <c r="D1" s="2"/>
      <c r="E1" s="2"/>
      <c r="F1" s="4"/>
    </row>
    <row r="2" spans="1:6" ht="30" customHeight="1">
      <c r="A2" s="174" t="s">
        <v>257</v>
      </c>
      <c r="B2" s="174"/>
      <c r="C2" s="174"/>
      <c r="D2" s="174"/>
      <c r="E2" s="174"/>
      <c r="F2" s="174"/>
    </row>
    <row r="3" spans="1:6" s="3" customFormat="1" ht="30" customHeight="1">
      <c r="A3" s="209"/>
      <c r="B3" s="209"/>
      <c r="C3" s="209"/>
      <c r="D3" s="209"/>
      <c r="E3" s="209"/>
      <c r="F3" s="211" t="s">
        <v>273</v>
      </c>
    </row>
    <row r="4" spans="1:6" s="210" customFormat="1" ht="30" customHeight="1">
      <c r="A4" s="104" t="s">
        <v>0</v>
      </c>
      <c r="B4" s="104" t="s">
        <v>1</v>
      </c>
      <c r="C4" s="105" t="s">
        <v>256</v>
      </c>
      <c r="D4" s="105" t="s">
        <v>147</v>
      </c>
      <c r="E4" s="105" t="s">
        <v>148</v>
      </c>
      <c r="F4" s="104" t="s">
        <v>274</v>
      </c>
    </row>
    <row r="5" spans="1:6" s="210" customFormat="1" ht="20.100000000000001" customHeight="1">
      <c r="A5" s="106"/>
      <c r="B5" s="104" t="s">
        <v>5</v>
      </c>
      <c r="C5" s="107">
        <v>52</v>
      </c>
      <c r="D5" s="108">
        <v>320</v>
      </c>
      <c r="E5" s="107"/>
      <c r="F5" s="106">
        <v>81.5</v>
      </c>
    </row>
    <row r="6" spans="1:6" s="210" customFormat="1" ht="20.100000000000001" customHeight="1">
      <c r="A6" s="106"/>
      <c r="B6" s="104" t="s">
        <v>124</v>
      </c>
      <c r="C6" s="107">
        <v>37</v>
      </c>
      <c r="D6" s="109">
        <v>204</v>
      </c>
      <c r="E6" s="107"/>
      <c r="F6" s="106">
        <v>51</v>
      </c>
    </row>
    <row r="7" spans="1:6" s="210" customFormat="1" ht="20.100000000000001" customHeight="1">
      <c r="A7" s="110">
        <v>1</v>
      </c>
      <c r="B7" s="111" t="s">
        <v>13</v>
      </c>
      <c r="C7" s="112">
        <v>10</v>
      </c>
      <c r="D7" s="113">
        <v>120</v>
      </c>
      <c r="E7" s="112" t="s">
        <v>251</v>
      </c>
      <c r="F7" s="110">
        <v>30</v>
      </c>
    </row>
    <row r="8" spans="1:6" s="210" customFormat="1" ht="20.100000000000001" customHeight="1">
      <c r="A8" s="110">
        <v>2</v>
      </c>
      <c r="B8" s="111" t="s">
        <v>252</v>
      </c>
      <c r="C8" s="112">
        <v>27</v>
      </c>
      <c r="D8" s="113">
        <v>84</v>
      </c>
      <c r="E8" s="112" t="s">
        <v>253</v>
      </c>
      <c r="F8" s="110">
        <v>21</v>
      </c>
    </row>
    <row r="9" spans="1:6" s="210" customFormat="1" ht="20.100000000000001" customHeight="1">
      <c r="A9" s="111"/>
      <c r="B9" s="104" t="s">
        <v>125</v>
      </c>
      <c r="C9" s="107">
        <v>6</v>
      </c>
      <c r="D9" s="109">
        <v>18</v>
      </c>
      <c r="E9" s="107"/>
      <c r="F9" s="107">
        <v>6</v>
      </c>
    </row>
    <row r="10" spans="1:6" s="210" customFormat="1" ht="20.100000000000001" customHeight="1">
      <c r="A10" s="110">
        <v>3</v>
      </c>
      <c r="B10" s="111" t="s">
        <v>19</v>
      </c>
      <c r="C10" s="112">
        <v>6</v>
      </c>
      <c r="D10" s="113">
        <v>18</v>
      </c>
      <c r="E10" s="112" t="s">
        <v>254</v>
      </c>
      <c r="F10" s="110">
        <v>6</v>
      </c>
    </row>
    <row r="11" spans="1:6" s="210" customFormat="1" ht="20.100000000000001" customHeight="1">
      <c r="A11" s="106"/>
      <c r="B11" s="104" t="s">
        <v>129</v>
      </c>
      <c r="C11" s="107">
        <v>9</v>
      </c>
      <c r="D11" s="109">
        <v>98</v>
      </c>
      <c r="E11" s="107"/>
      <c r="F11" s="106">
        <v>24.5</v>
      </c>
    </row>
    <row r="12" spans="1:6" s="210" customFormat="1" ht="20.100000000000001" customHeight="1">
      <c r="A12" s="110">
        <v>4</v>
      </c>
      <c r="B12" s="111" t="s">
        <v>48</v>
      </c>
      <c r="C12" s="112">
        <v>9</v>
      </c>
      <c r="D12" s="113">
        <v>98</v>
      </c>
      <c r="E12" s="112" t="s">
        <v>251</v>
      </c>
      <c r="F12" s="110">
        <v>24.5</v>
      </c>
    </row>
    <row r="13" spans="1:6" s="210" customFormat="1" ht="46.5" customHeight="1">
      <c r="A13" s="175" t="s">
        <v>255</v>
      </c>
      <c r="B13" s="176"/>
      <c r="C13" s="176"/>
      <c r="D13" s="176"/>
      <c r="E13" s="176"/>
      <c r="F13" s="176"/>
    </row>
  </sheetData>
  <mergeCells count="4">
    <mergeCell ref="A2:F2"/>
    <mergeCell ref="A3:E3"/>
    <mergeCell ref="A13:F13"/>
    <mergeCell ref="A1:B1"/>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C12" sqref="C12"/>
    </sheetView>
  </sheetViews>
  <sheetFormatPr defaultRowHeight="13.5"/>
  <cols>
    <col min="1" max="1" width="5.625" style="118" customWidth="1"/>
    <col min="2" max="6" width="16.625" style="118" customWidth="1"/>
    <col min="7" max="16384" width="9" style="118"/>
  </cols>
  <sheetData>
    <row r="1" spans="1:6" ht="30" customHeight="1">
      <c r="A1" s="179" t="s">
        <v>204</v>
      </c>
      <c r="B1" s="179"/>
      <c r="C1" s="180"/>
      <c r="D1" s="180"/>
      <c r="E1" s="116"/>
      <c r="F1" s="117"/>
    </row>
    <row r="2" spans="1:6" ht="30" customHeight="1">
      <c r="A2" s="181" t="s">
        <v>259</v>
      </c>
      <c r="B2" s="181"/>
      <c r="C2" s="181"/>
      <c r="D2" s="181"/>
      <c r="E2" s="181"/>
      <c r="F2" s="181"/>
    </row>
    <row r="3" spans="1:6" ht="30" customHeight="1">
      <c r="A3" s="119"/>
      <c r="B3" s="119"/>
      <c r="C3" s="119"/>
      <c r="D3" s="119"/>
      <c r="E3" s="119"/>
      <c r="F3" s="119"/>
    </row>
    <row r="4" spans="1:6" s="120" customFormat="1" ht="30" customHeight="1">
      <c r="A4" s="114" t="s">
        <v>94</v>
      </c>
      <c r="B4" s="182" t="s">
        <v>95</v>
      </c>
      <c r="C4" s="182"/>
      <c r="D4" s="115" t="s">
        <v>149</v>
      </c>
      <c r="E4" s="115" t="s">
        <v>260</v>
      </c>
      <c r="F4" s="115" t="s">
        <v>261</v>
      </c>
    </row>
    <row r="5" spans="1:6" s="120" customFormat="1" ht="20.100000000000001" customHeight="1">
      <c r="A5" s="121"/>
      <c r="B5" s="183" t="s">
        <v>98</v>
      </c>
      <c r="C5" s="183"/>
      <c r="D5" s="122">
        <v>192</v>
      </c>
      <c r="E5" s="184">
        <v>1</v>
      </c>
      <c r="F5" s="122">
        <v>192</v>
      </c>
    </row>
    <row r="6" spans="1:6" s="120" customFormat="1" ht="20.100000000000001" customHeight="1">
      <c r="A6" s="114"/>
      <c r="B6" s="123" t="s">
        <v>102</v>
      </c>
      <c r="C6" s="123" t="s">
        <v>103</v>
      </c>
      <c r="D6" s="122">
        <v>192</v>
      </c>
      <c r="E6" s="184"/>
      <c r="F6" s="124">
        <v>192</v>
      </c>
    </row>
    <row r="7" spans="1:6" s="120" customFormat="1" ht="20.100000000000001" customHeight="1">
      <c r="A7" s="125">
        <v>1</v>
      </c>
      <c r="B7" s="126"/>
      <c r="C7" s="126" t="s">
        <v>7</v>
      </c>
      <c r="D7" s="127">
        <v>192</v>
      </c>
      <c r="E7" s="184"/>
      <c r="F7" s="128">
        <v>192</v>
      </c>
    </row>
    <row r="8" spans="1:6" ht="33" customHeight="1">
      <c r="A8" s="178" t="s">
        <v>245</v>
      </c>
      <c r="B8" s="178"/>
      <c r="C8" s="178"/>
      <c r="D8" s="178"/>
      <c r="E8" s="178"/>
      <c r="F8" s="178"/>
    </row>
  </sheetData>
  <mergeCells count="7">
    <mergeCell ref="A8:F8"/>
    <mergeCell ref="A1:B1"/>
    <mergeCell ref="C1:D1"/>
    <mergeCell ref="A2:F2"/>
    <mergeCell ref="B4:C4"/>
    <mergeCell ref="B5:C5"/>
    <mergeCell ref="E5:E7"/>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D8" sqref="D8"/>
    </sheetView>
  </sheetViews>
  <sheetFormatPr defaultRowHeight="13.5"/>
  <cols>
    <col min="1" max="1" width="22" style="118" customWidth="1"/>
    <col min="2" max="4" width="20.125" style="118" customWidth="1"/>
    <col min="5" max="16384" width="9" style="118"/>
  </cols>
  <sheetData>
    <row r="1" spans="1:4" ht="30" customHeight="1">
      <c r="A1" s="135" t="s">
        <v>227</v>
      </c>
      <c r="B1" s="136"/>
      <c r="C1" s="137"/>
      <c r="D1" s="137"/>
    </row>
    <row r="2" spans="1:4" ht="47.25" customHeight="1">
      <c r="A2" s="185" t="s">
        <v>262</v>
      </c>
      <c r="B2" s="186"/>
      <c r="C2" s="186"/>
      <c r="D2" s="186"/>
    </row>
    <row r="3" spans="1:4" ht="30" customHeight="1">
      <c r="A3" s="187"/>
      <c r="B3" s="187"/>
      <c r="C3" s="138"/>
      <c r="D3" s="212" t="s">
        <v>271</v>
      </c>
    </row>
    <row r="4" spans="1:4" s="120" customFormat="1" ht="28.5" customHeight="1">
      <c r="A4" s="129" t="s">
        <v>150</v>
      </c>
      <c r="B4" s="129" t="s">
        <v>151</v>
      </c>
      <c r="C4" s="129" t="s">
        <v>272</v>
      </c>
      <c r="D4" s="129" t="s">
        <v>221</v>
      </c>
    </row>
    <row r="5" spans="1:4" s="120" customFormat="1" ht="28.5" customHeight="1">
      <c r="A5" s="130" t="s">
        <v>226</v>
      </c>
      <c r="B5" s="108">
        <f>SUM(B6:B19)</f>
        <v>2000</v>
      </c>
      <c r="C5" s="108">
        <f>SUM(C6:C19)</f>
        <v>4000</v>
      </c>
      <c r="D5" s="131"/>
    </row>
    <row r="6" spans="1:4" s="120" customFormat="1" ht="28.5" customHeight="1">
      <c r="A6" s="52" t="s">
        <v>217</v>
      </c>
      <c r="B6" s="132">
        <v>100</v>
      </c>
      <c r="C6" s="132">
        <f t="shared" ref="C6:C19" si="0">B6*2</f>
        <v>200</v>
      </c>
      <c r="D6" s="52"/>
    </row>
    <row r="7" spans="1:4" s="120" customFormat="1" ht="28.5" customHeight="1">
      <c r="A7" s="52" t="s">
        <v>102</v>
      </c>
      <c r="B7" s="52">
        <v>50</v>
      </c>
      <c r="C7" s="52">
        <f t="shared" si="0"/>
        <v>100</v>
      </c>
      <c r="D7" s="52"/>
    </row>
    <row r="8" spans="1:4" s="120" customFormat="1" ht="28.5" customHeight="1">
      <c r="A8" s="52" t="s">
        <v>210</v>
      </c>
      <c r="B8" s="139">
        <v>100</v>
      </c>
      <c r="C8" s="139">
        <f t="shared" si="0"/>
        <v>200</v>
      </c>
      <c r="D8" s="52"/>
    </row>
    <row r="9" spans="1:4" s="120" customFormat="1" ht="28.5" customHeight="1">
      <c r="A9" s="52" t="s">
        <v>105</v>
      </c>
      <c r="B9" s="132">
        <v>350</v>
      </c>
      <c r="C9" s="132">
        <f t="shared" si="0"/>
        <v>700</v>
      </c>
      <c r="D9" s="52"/>
    </row>
    <row r="10" spans="1:4" s="120" customFormat="1" ht="28.5" customHeight="1">
      <c r="A10" s="52" t="s">
        <v>218</v>
      </c>
      <c r="B10" s="52">
        <v>110</v>
      </c>
      <c r="C10" s="52">
        <f t="shared" si="0"/>
        <v>220</v>
      </c>
      <c r="D10" s="52"/>
    </row>
    <row r="11" spans="1:4" s="120" customFormat="1" ht="28.5" customHeight="1">
      <c r="A11" s="52" t="s">
        <v>212</v>
      </c>
      <c r="B11" s="132">
        <v>280</v>
      </c>
      <c r="C11" s="132">
        <f t="shared" si="0"/>
        <v>560</v>
      </c>
      <c r="D11" s="52"/>
    </row>
    <row r="12" spans="1:4" s="120" customFormat="1" ht="28.5" customHeight="1">
      <c r="A12" s="52" t="s">
        <v>109</v>
      </c>
      <c r="B12" s="134">
        <v>140</v>
      </c>
      <c r="C12" s="134">
        <f>B12*2</f>
        <v>280</v>
      </c>
      <c r="D12" s="52"/>
    </row>
    <row r="13" spans="1:4" s="120" customFormat="1" ht="28.5" customHeight="1">
      <c r="A13" s="133" t="s">
        <v>110</v>
      </c>
      <c r="B13" s="134">
        <v>60</v>
      </c>
      <c r="C13" s="134">
        <f>B13*2</f>
        <v>120</v>
      </c>
      <c r="D13" s="52"/>
    </row>
    <row r="14" spans="1:4" s="120" customFormat="1" ht="28.5" customHeight="1">
      <c r="A14" s="52" t="s">
        <v>111</v>
      </c>
      <c r="B14" s="134">
        <v>50</v>
      </c>
      <c r="C14" s="134">
        <f t="shared" si="0"/>
        <v>100</v>
      </c>
      <c r="D14" s="52"/>
    </row>
    <row r="15" spans="1:4" s="120" customFormat="1" ht="28.5" customHeight="1">
      <c r="A15" s="52" t="s">
        <v>112</v>
      </c>
      <c r="B15" s="134">
        <v>400</v>
      </c>
      <c r="C15" s="134">
        <f>B15*2</f>
        <v>800</v>
      </c>
      <c r="D15" s="140"/>
    </row>
    <row r="16" spans="1:4" s="120" customFormat="1" ht="28.5" customHeight="1">
      <c r="A16" s="52" t="s">
        <v>114</v>
      </c>
      <c r="B16" s="134">
        <v>180</v>
      </c>
      <c r="C16" s="134">
        <f>B16*2</f>
        <v>360</v>
      </c>
      <c r="D16" s="52"/>
    </row>
    <row r="17" spans="1:4" s="120" customFormat="1" ht="28.5" customHeight="1">
      <c r="A17" s="52" t="s">
        <v>115</v>
      </c>
      <c r="B17" s="52">
        <v>80</v>
      </c>
      <c r="C17" s="52">
        <f t="shared" si="0"/>
        <v>160</v>
      </c>
      <c r="D17" s="52"/>
    </row>
    <row r="18" spans="1:4" s="120" customFormat="1" ht="28.5" customHeight="1">
      <c r="A18" s="52" t="s">
        <v>219</v>
      </c>
      <c r="B18" s="134">
        <v>50</v>
      </c>
      <c r="C18" s="134">
        <f t="shared" si="0"/>
        <v>100</v>
      </c>
      <c r="D18" s="52"/>
    </row>
    <row r="19" spans="1:4" s="120" customFormat="1" ht="28.5" customHeight="1">
      <c r="A19" s="52" t="s">
        <v>220</v>
      </c>
      <c r="B19" s="134">
        <v>50</v>
      </c>
      <c r="C19" s="134">
        <f t="shared" si="0"/>
        <v>100</v>
      </c>
      <c r="D19" s="52"/>
    </row>
    <row r="20" spans="1:4" ht="27" customHeight="1">
      <c r="A20" s="178" t="s">
        <v>264</v>
      </c>
      <c r="B20" s="178"/>
      <c r="C20" s="178"/>
      <c r="D20" s="178"/>
    </row>
  </sheetData>
  <mergeCells count="3">
    <mergeCell ref="A2:D2"/>
    <mergeCell ref="A3:B3"/>
    <mergeCell ref="A20:D20"/>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D9" sqref="D9"/>
    </sheetView>
  </sheetViews>
  <sheetFormatPr defaultRowHeight="13.5"/>
  <cols>
    <col min="1" max="1" width="5.625" customWidth="1"/>
    <col min="2" max="4" width="27.625" customWidth="1"/>
  </cols>
  <sheetData>
    <row r="1" spans="1:4" ht="30" customHeight="1">
      <c r="A1" s="188" t="s">
        <v>228</v>
      </c>
      <c r="B1" s="189"/>
      <c r="C1" s="1"/>
      <c r="D1" s="1"/>
    </row>
    <row r="2" spans="1:4" ht="30" customHeight="1">
      <c r="A2" s="181" t="s">
        <v>263</v>
      </c>
      <c r="B2" s="181"/>
      <c r="C2" s="181"/>
      <c r="D2" s="181"/>
    </row>
    <row r="3" spans="1:4" ht="30" customHeight="1">
      <c r="A3" s="5"/>
      <c r="B3" s="5"/>
      <c r="C3" s="5"/>
      <c r="D3" s="208" t="s">
        <v>271</v>
      </c>
    </row>
    <row r="4" spans="1:4" ht="30" customHeight="1">
      <c r="A4" s="141" t="s">
        <v>94</v>
      </c>
      <c r="B4" s="142" t="s">
        <v>138</v>
      </c>
      <c r="C4" s="141" t="s">
        <v>272</v>
      </c>
      <c r="D4" s="141" t="s">
        <v>139</v>
      </c>
    </row>
    <row r="5" spans="1:4" ht="30" customHeight="1">
      <c r="A5" s="190" t="s">
        <v>5</v>
      </c>
      <c r="B5" s="190"/>
      <c r="C5" s="143">
        <f>SUM(C6:C18)</f>
        <v>3323.2</v>
      </c>
      <c r="D5" s="144"/>
    </row>
    <row r="6" spans="1:4" ht="30" customHeight="1">
      <c r="A6" s="145">
        <v>1</v>
      </c>
      <c r="B6" s="145" t="s">
        <v>99</v>
      </c>
      <c r="C6" s="145">
        <v>299</v>
      </c>
      <c r="D6" s="146"/>
    </row>
    <row r="7" spans="1:4" ht="30" customHeight="1">
      <c r="A7" s="145">
        <v>2</v>
      </c>
      <c r="B7" s="145" t="s">
        <v>102</v>
      </c>
      <c r="C7" s="145">
        <v>360</v>
      </c>
      <c r="D7" s="147"/>
    </row>
    <row r="8" spans="1:4" ht="30" customHeight="1">
      <c r="A8" s="145">
        <v>3</v>
      </c>
      <c r="B8" s="145" t="s">
        <v>104</v>
      </c>
      <c r="C8" s="145">
        <v>110</v>
      </c>
      <c r="D8" s="147"/>
    </row>
    <row r="9" spans="1:4" ht="30" customHeight="1">
      <c r="A9" s="145">
        <v>4</v>
      </c>
      <c r="B9" s="145" t="s">
        <v>105</v>
      </c>
      <c r="C9" s="145">
        <v>280</v>
      </c>
      <c r="D9" s="147"/>
    </row>
    <row r="10" spans="1:4" ht="30" customHeight="1">
      <c r="A10" s="145">
        <v>5</v>
      </c>
      <c r="B10" s="145" t="s">
        <v>106</v>
      </c>
      <c r="C10" s="145">
        <v>70</v>
      </c>
      <c r="D10" s="147"/>
    </row>
    <row r="11" spans="1:4" ht="30" customHeight="1">
      <c r="A11" s="145">
        <v>6</v>
      </c>
      <c r="B11" s="145" t="s">
        <v>108</v>
      </c>
      <c r="C11" s="145">
        <v>50</v>
      </c>
      <c r="D11" s="148"/>
    </row>
    <row r="12" spans="1:4" ht="30" customHeight="1">
      <c r="A12" s="145">
        <v>7</v>
      </c>
      <c r="B12" s="145" t="s">
        <v>109</v>
      </c>
      <c r="C12" s="145">
        <v>650</v>
      </c>
      <c r="D12" s="147"/>
    </row>
    <row r="13" spans="1:4" ht="30" customHeight="1">
      <c r="A13" s="145">
        <v>8</v>
      </c>
      <c r="B13" s="145" t="s">
        <v>110</v>
      </c>
      <c r="C13" s="145">
        <v>30.2</v>
      </c>
      <c r="D13" s="148"/>
    </row>
    <row r="14" spans="1:4" ht="30" customHeight="1">
      <c r="A14" s="145">
        <v>9</v>
      </c>
      <c r="B14" s="145" t="s">
        <v>111</v>
      </c>
      <c r="C14" s="145">
        <v>180</v>
      </c>
      <c r="D14" s="147"/>
    </row>
    <row r="15" spans="1:4" ht="30" customHeight="1">
      <c r="A15" s="145">
        <v>11</v>
      </c>
      <c r="B15" s="145" t="s">
        <v>114</v>
      </c>
      <c r="C15" s="145">
        <v>500</v>
      </c>
      <c r="D15" s="147"/>
    </row>
    <row r="16" spans="1:4" ht="30" customHeight="1">
      <c r="A16" s="145">
        <v>12</v>
      </c>
      <c r="B16" s="145" t="s">
        <v>115</v>
      </c>
      <c r="C16" s="145">
        <v>70</v>
      </c>
      <c r="D16" s="147"/>
    </row>
    <row r="17" spans="1:4" ht="30" customHeight="1">
      <c r="A17" s="145">
        <v>13</v>
      </c>
      <c r="B17" s="145" t="s">
        <v>116</v>
      </c>
      <c r="C17" s="145">
        <v>370</v>
      </c>
      <c r="D17" s="147"/>
    </row>
    <row r="18" spans="1:4" ht="30" customHeight="1">
      <c r="A18" s="145">
        <v>14</v>
      </c>
      <c r="B18" s="149" t="s">
        <v>225</v>
      </c>
      <c r="C18" s="145">
        <v>354</v>
      </c>
      <c r="D18" s="147"/>
    </row>
    <row r="19" spans="1:4" ht="30" customHeight="1">
      <c r="A19" s="178" t="s">
        <v>265</v>
      </c>
      <c r="B19" s="191"/>
      <c r="C19" s="191"/>
      <c r="D19" s="191"/>
    </row>
  </sheetData>
  <mergeCells count="4">
    <mergeCell ref="A1:B1"/>
    <mergeCell ref="A2:D2"/>
    <mergeCell ref="A5:B5"/>
    <mergeCell ref="A19:D19"/>
  </mergeCells>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C11" sqref="C11"/>
    </sheetView>
  </sheetViews>
  <sheetFormatPr defaultRowHeight="13.5"/>
  <cols>
    <col min="1" max="1" width="5.625" style="118" customWidth="1"/>
    <col min="2" max="2" width="18.625" style="118" customWidth="1"/>
    <col min="3" max="3" width="28.625" style="118" customWidth="1"/>
    <col min="4" max="4" width="18.625" style="118" customWidth="1"/>
    <col min="5" max="5" width="15.625" style="118" customWidth="1"/>
    <col min="6" max="16384" width="9" style="118"/>
  </cols>
  <sheetData>
    <row r="1" spans="1:5" s="198" customFormat="1" ht="30" customHeight="1">
      <c r="A1" s="179" t="s">
        <v>229</v>
      </c>
      <c r="B1" s="179"/>
      <c r="C1" s="116"/>
      <c r="D1" s="117"/>
      <c r="E1" s="117"/>
    </row>
    <row r="2" spans="1:5" s="198" customFormat="1" ht="50.1" customHeight="1">
      <c r="A2" s="181" t="s">
        <v>270</v>
      </c>
      <c r="B2" s="181"/>
      <c r="C2" s="181"/>
      <c r="D2" s="181"/>
      <c r="E2" s="181"/>
    </row>
    <row r="3" spans="1:5" s="201" customFormat="1" ht="30" customHeight="1">
      <c r="A3" s="199"/>
      <c r="B3" s="199"/>
      <c r="C3" s="199"/>
      <c r="D3" s="199"/>
      <c r="E3" s="200" t="s">
        <v>267</v>
      </c>
    </row>
    <row r="4" spans="1:5" s="201" customFormat="1" ht="35.25" customHeight="1">
      <c r="A4" s="192" t="s">
        <v>94</v>
      </c>
      <c r="B4" s="193" t="s">
        <v>152</v>
      </c>
      <c r="C4" s="194" t="s">
        <v>153</v>
      </c>
      <c r="D4" s="193" t="s">
        <v>266</v>
      </c>
      <c r="E4" s="193" t="s">
        <v>154</v>
      </c>
    </row>
    <row r="5" spans="1:5" s="201" customFormat="1" ht="35.25" customHeight="1">
      <c r="A5" s="192"/>
      <c r="B5" s="193"/>
      <c r="C5" s="194" t="s">
        <v>269</v>
      </c>
      <c r="D5" s="193">
        <f>SUM(D6:D7)</f>
        <v>96.1</v>
      </c>
      <c r="E5" s="193"/>
    </row>
    <row r="6" spans="1:5" s="201" customFormat="1" ht="45" customHeight="1">
      <c r="A6" s="202">
        <v>1</v>
      </c>
      <c r="B6" s="203" t="s">
        <v>155</v>
      </c>
      <c r="C6" s="197" t="s">
        <v>156</v>
      </c>
      <c r="D6" s="204">
        <v>66.099999999999994</v>
      </c>
      <c r="E6" s="205"/>
    </row>
    <row r="7" spans="1:5" s="201" customFormat="1" ht="45" customHeight="1">
      <c r="A7" s="195">
        <v>2</v>
      </c>
      <c r="B7" s="196" t="s">
        <v>155</v>
      </c>
      <c r="C7" s="197" t="s">
        <v>157</v>
      </c>
      <c r="D7" s="195">
        <v>30</v>
      </c>
      <c r="E7" s="207"/>
    </row>
    <row r="8" spans="1:5" ht="38.25" customHeight="1">
      <c r="A8" s="206" t="s">
        <v>268</v>
      </c>
      <c r="B8" s="206"/>
      <c r="C8" s="206"/>
      <c r="D8" s="206"/>
      <c r="E8" s="206"/>
    </row>
  </sheetData>
  <mergeCells count="3">
    <mergeCell ref="A1:B1"/>
    <mergeCell ref="A2:E2"/>
    <mergeCell ref="A8:E8"/>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1.2017年度农客油补</vt:lpstr>
      <vt:lpstr>2.2017年度出租油补</vt:lpstr>
      <vt:lpstr>3.2017年度水客油补</vt:lpstr>
      <vt:lpstr>4.省统筹新能源公交</vt:lpstr>
      <vt:lpstr>5.省统筹新能源农客</vt:lpstr>
      <vt:lpstr>6.省统筹新能源出租</vt:lpstr>
      <vt:lpstr>7.省统筹农村招呼站</vt:lpstr>
      <vt:lpstr>8.省统筹水路客运结构调整</vt:lpstr>
      <vt:lpstr>9.省统筹监管平台运维及审计</vt:lpstr>
      <vt:lpstr>'1.2017年度农客油补'!Print_Titles</vt:lpstr>
      <vt:lpstr>'2.2017年度出租油补'!Print_Titles</vt:lpstr>
      <vt:lpstr>'3.2017年度水客油补'!Print_Titles</vt:lpstr>
      <vt:lpstr>'4.省统筹新能源公交'!Print_Titles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2018-06-08T01:32:19Z</dcterms:modified>
</cp:coreProperties>
</file>