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<sst xmlns="http://schemas.openxmlformats.org/spreadsheetml/2006/main" count="95">
  <si>
    <r>
      <t>2018</t>
    </r>
    <r>
      <rPr>
        <sz val="18"/>
        <rFont val="黑体"/>
        <charset val="134"/>
      </rPr>
      <t>年公共财政收入计划安排表</t>
    </r>
  </si>
  <si>
    <t>表一</t>
  </si>
  <si>
    <t>单位：万元</t>
  </si>
  <si>
    <t>科目编码</t>
  </si>
  <si>
    <t>预    算    科    目</t>
  </si>
  <si>
    <t>2017年实际</t>
  </si>
  <si>
    <t>2018年安排</t>
  </si>
  <si>
    <t>备     注</t>
  </si>
  <si>
    <t>类</t>
  </si>
  <si>
    <t>款</t>
  </si>
  <si>
    <t>项</t>
  </si>
  <si>
    <t>计划数</t>
  </si>
  <si>
    <t>增加额</t>
  </si>
  <si>
    <t>增长%</t>
  </si>
  <si>
    <t>一、地方公共收入合计</t>
  </si>
  <si>
    <t>税收收入占地方固定收入比重为66.5%，比上年的65.9%提高0.6个百分点</t>
  </si>
  <si>
    <t>税收收入</t>
  </si>
  <si>
    <t>01</t>
  </si>
  <si>
    <t>增值税</t>
  </si>
  <si>
    <r>
      <t xml:space="preserve"> </t>
    </r>
    <r>
      <rPr>
        <sz val="10"/>
        <rFont val="宋体"/>
        <charset val="134"/>
      </rPr>
      <t xml:space="preserve"> 其中：</t>
    </r>
    <r>
      <rPr>
        <sz val="10"/>
        <rFont val="宋体"/>
        <charset val="134"/>
      </rPr>
      <t>增值税</t>
    </r>
    <r>
      <rPr>
        <sz val="10"/>
        <rFont val="宋体"/>
        <charset val="134"/>
      </rPr>
      <t>37.</t>
    </r>
    <r>
      <rPr>
        <sz val="10"/>
        <rFont val="宋体"/>
        <charset val="134"/>
      </rPr>
      <t>5%</t>
    </r>
  </si>
  <si>
    <r>
      <t xml:space="preserve"> </t>
    </r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改征增值税</t>
    </r>
    <r>
      <rPr>
        <sz val="10"/>
        <rFont val="宋体"/>
        <charset val="134"/>
      </rPr>
      <t>37.5%</t>
    </r>
  </si>
  <si>
    <t>03</t>
  </si>
  <si>
    <r>
      <t>营业税3</t>
    </r>
    <r>
      <rPr>
        <sz val="10"/>
        <rFont val="宋体"/>
        <charset val="134"/>
      </rPr>
      <t>7.5</t>
    </r>
    <r>
      <rPr>
        <sz val="10"/>
        <rFont val="宋体"/>
        <charset val="134"/>
      </rPr>
      <t>%</t>
    </r>
  </si>
  <si>
    <t>04</t>
  </si>
  <si>
    <t>企业所得税28%</t>
  </si>
  <si>
    <r>
      <t xml:space="preserve"> </t>
    </r>
    <r>
      <rPr>
        <sz val="9"/>
        <rFont val="宋体"/>
        <charset val="134"/>
      </rPr>
      <t xml:space="preserve"> 其中：</t>
    </r>
    <r>
      <rPr>
        <sz val="9"/>
        <rFont val="宋体"/>
        <charset val="134"/>
      </rPr>
      <t>国税局征收</t>
    </r>
  </si>
  <si>
    <r>
      <t xml:space="preserve">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>地税局征收</t>
    </r>
  </si>
  <si>
    <t>06</t>
  </si>
  <si>
    <t>个人所得税28%</t>
  </si>
  <si>
    <t>07</t>
  </si>
  <si>
    <t>资源税75%</t>
  </si>
  <si>
    <t>09</t>
  </si>
  <si>
    <t>城市维护建设税</t>
  </si>
  <si>
    <t>10</t>
  </si>
  <si>
    <t>房产税</t>
  </si>
  <si>
    <t>11</t>
  </si>
  <si>
    <t>印花税</t>
  </si>
  <si>
    <t>12</t>
  </si>
  <si>
    <r>
      <t>7</t>
    </r>
    <r>
      <rPr>
        <sz val="10"/>
        <rFont val="宋体"/>
        <charset val="134"/>
      </rPr>
      <t>0%</t>
    </r>
    <r>
      <rPr>
        <sz val="10"/>
        <rFont val="宋体"/>
        <charset val="134"/>
      </rPr>
      <t>城镇土地使用税</t>
    </r>
  </si>
  <si>
    <t>13</t>
  </si>
  <si>
    <t>土地增值税</t>
  </si>
  <si>
    <t>14</t>
  </si>
  <si>
    <t>车船税</t>
  </si>
  <si>
    <t>18</t>
  </si>
  <si>
    <t>耕地占用税</t>
  </si>
  <si>
    <t>19</t>
  </si>
  <si>
    <t>契税</t>
  </si>
  <si>
    <r>
      <t>7</t>
    </r>
    <r>
      <rPr>
        <sz val="10"/>
        <rFont val="宋体"/>
        <charset val="134"/>
      </rPr>
      <t>0%</t>
    </r>
    <r>
      <rPr>
        <sz val="10"/>
        <rFont val="宋体"/>
        <charset val="134"/>
      </rPr>
      <t>环境保护税</t>
    </r>
  </si>
  <si>
    <t>103</t>
  </si>
  <si>
    <t>非税收入</t>
  </si>
  <si>
    <t>02</t>
  </si>
  <si>
    <t>专项收入</t>
  </si>
  <si>
    <r>
      <t xml:space="preserve"> </t>
    </r>
    <r>
      <rPr>
        <sz val="9"/>
        <rFont val="宋体"/>
        <charset val="134"/>
      </rPr>
      <t>教育费附加收入</t>
    </r>
  </si>
  <si>
    <t>16</t>
  </si>
  <si>
    <t>地方教育附加收入</t>
  </si>
  <si>
    <t>残疾人就业保障金收入</t>
  </si>
  <si>
    <t>教育资金收入</t>
  </si>
  <si>
    <t>20</t>
  </si>
  <si>
    <t>农田水利建设资金收入</t>
  </si>
  <si>
    <t>21</t>
  </si>
  <si>
    <t>育林基金收入</t>
  </si>
  <si>
    <t>22</t>
  </si>
  <si>
    <t>森林植被恢复费</t>
  </si>
  <si>
    <t>23</t>
  </si>
  <si>
    <t>水利建设专项收入</t>
  </si>
  <si>
    <t>行政事业性收费收入</t>
  </si>
  <si>
    <t>05</t>
  </si>
  <si>
    <t>罚没收入</t>
  </si>
  <si>
    <t>国有资本经营收入</t>
  </si>
  <si>
    <r>
      <rPr>
        <sz val="10"/>
        <rFont val="宋体"/>
        <charset val="134"/>
      </rPr>
      <t>国有资源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资产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有偿使用收入</t>
    </r>
  </si>
  <si>
    <t>99</t>
  </si>
  <si>
    <t>其他收入</t>
  </si>
  <si>
    <t xml:space="preserve">    分征收部门：国税局</t>
  </si>
  <si>
    <t xml:space="preserve">               地税局</t>
  </si>
  <si>
    <t xml:space="preserve">               财政局</t>
  </si>
  <si>
    <t>二、上划中央收入</t>
  </si>
  <si>
    <r>
      <t>增值税5</t>
    </r>
    <r>
      <rPr>
        <sz val="10"/>
        <rFont val="宋体"/>
        <charset val="134"/>
      </rPr>
      <t>0</t>
    </r>
    <r>
      <rPr>
        <sz val="10"/>
        <rFont val="宋体"/>
        <charset val="134"/>
      </rPr>
      <t>%</t>
    </r>
  </si>
  <si>
    <r>
      <t>营业税5</t>
    </r>
    <r>
      <rPr>
        <sz val="10"/>
        <rFont val="宋体"/>
        <charset val="134"/>
      </rPr>
      <t>0%</t>
    </r>
  </si>
  <si>
    <r>
      <t>消费税1</t>
    </r>
    <r>
      <rPr>
        <sz val="10"/>
        <rFont val="宋体"/>
        <charset val="134"/>
      </rPr>
      <t>00%</t>
    </r>
  </si>
  <si>
    <t>企业所得税60%</t>
  </si>
  <si>
    <t>个人所得税60%</t>
  </si>
  <si>
    <t>三、上划省级收入</t>
  </si>
  <si>
    <r>
      <t xml:space="preserve"> </t>
    </r>
    <r>
      <rPr>
        <sz val="10"/>
        <rFont val="宋体"/>
        <charset val="134"/>
      </rPr>
      <t xml:space="preserve"> 其中：</t>
    </r>
    <r>
      <rPr>
        <sz val="10"/>
        <rFont val="宋体"/>
        <charset val="134"/>
      </rPr>
      <t>增值税</t>
    </r>
    <r>
      <rPr>
        <sz val="10"/>
        <rFont val="宋体"/>
        <charset val="134"/>
      </rPr>
      <t>12.5</t>
    </r>
    <r>
      <rPr>
        <sz val="10"/>
        <rFont val="宋体"/>
        <charset val="134"/>
      </rPr>
      <t>%</t>
    </r>
  </si>
  <si>
    <r>
      <t xml:space="preserve"> </t>
    </r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改征增值税</t>
    </r>
    <r>
      <rPr>
        <sz val="10"/>
        <rFont val="宋体"/>
        <charset val="134"/>
      </rPr>
      <t>12.5%</t>
    </r>
  </si>
  <si>
    <r>
      <t>营业税1</t>
    </r>
    <r>
      <rPr>
        <sz val="10"/>
        <rFont val="宋体"/>
        <charset val="134"/>
      </rPr>
      <t>2.5</t>
    </r>
    <r>
      <rPr>
        <sz val="10"/>
        <rFont val="宋体"/>
        <charset val="134"/>
      </rPr>
      <t>%</t>
    </r>
  </si>
  <si>
    <t>企业所得税12%</t>
  </si>
  <si>
    <t>个人所得税12%</t>
  </si>
  <si>
    <t>资源税25%</t>
  </si>
  <si>
    <r>
      <t>城镇土地使用税3</t>
    </r>
    <r>
      <rPr>
        <sz val="10"/>
        <rFont val="宋体"/>
        <charset val="134"/>
      </rPr>
      <t>0%</t>
    </r>
  </si>
  <si>
    <t>环境保护税30%</t>
  </si>
  <si>
    <t>公共财政收入合计</t>
  </si>
  <si>
    <t>税收收入占财政总收入比重为80.5%，比上年的80.4%提高0.1个百分点</t>
  </si>
  <si>
    <t>国税局</t>
  </si>
  <si>
    <t>地税局</t>
  </si>
  <si>
    <t>财政局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</si>
</sst>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8"/>
      <name val="Times New Roman"/>
      <family val="1"/>
      <charset val="0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Times New Roman"/>
      <family val="1"/>
      <charset val="0"/>
    </font>
    <font>
      <sz val="10"/>
      <name val="Times New Roman"/>
      <family val="1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3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abSelected="1" workbookViewId="0">
      <selection activeCell="A1" sqref="$A1:$XFD1048576"/>
    </sheetView>
  </sheetViews>
  <sheetFormatPr defaultColWidth="9" defaultRowHeight="14.25"/>
  <cols>
    <col min="1" max="1" width="3.25" style="5" customWidth="1"/>
    <col min="2" max="3" width="3.125" style="5" customWidth="1"/>
    <col min="4" max="4" width="30.375" style="1" customWidth="1"/>
    <col min="5" max="8" width="12.625" style="5" customWidth="1"/>
    <col min="9" max="9" width="30.625" style="6" customWidth="1"/>
    <col min="10" max="16384" width="9" style="1"/>
  </cols>
  <sheetData>
    <row r="1" s="1" customFormat="1" ht="32.2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1" customHeight="1" spans="1:9">
      <c r="A2" s="8" t="s">
        <v>1</v>
      </c>
      <c r="B2" s="8"/>
      <c r="C2" s="8"/>
      <c r="E2" s="9"/>
      <c r="F2" s="9"/>
      <c r="G2" s="9"/>
      <c r="H2" s="9"/>
      <c r="I2" s="26" t="s">
        <v>2</v>
      </c>
    </row>
    <row r="3" s="2" customFormat="1" ht="21" customHeight="1" spans="1:9">
      <c r="A3" s="10" t="s">
        <v>3</v>
      </c>
      <c r="B3" s="11"/>
      <c r="C3" s="12"/>
      <c r="D3" s="12" t="s">
        <v>4</v>
      </c>
      <c r="E3" s="13" t="s">
        <v>5</v>
      </c>
      <c r="F3" s="12" t="s">
        <v>6</v>
      </c>
      <c r="G3" s="12"/>
      <c r="H3" s="12"/>
      <c r="I3" s="27" t="s">
        <v>7</v>
      </c>
    </row>
    <row r="4" s="2" customFormat="1" ht="21" customHeight="1" spans="1:9">
      <c r="A4" s="12" t="s">
        <v>8</v>
      </c>
      <c r="B4" s="12" t="s">
        <v>9</v>
      </c>
      <c r="C4" s="12" t="s">
        <v>10</v>
      </c>
      <c r="D4" s="12"/>
      <c r="E4" s="14"/>
      <c r="F4" s="12" t="s">
        <v>11</v>
      </c>
      <c r="G4" s="12" t="s">
        <v>12</v>
      </c>
      <c r="H4" s="12" t="s">
        <v>13</v>
      </c>
      <c r="I4" s="27"/>
    </row>
    <row r="5" s="2" customFormat="1" ht="21" customHeight="1" spans="1:9">
      <c r="A5" s="15"/>
      <c r="B5" s="15"/>
      <c r="C5" s="15"/>
      <c r="D5" s="16" t="s">
        <v>14</v>
      </c>
      <c r="E5" s="17">
        <f>E6+E27</f>
        <v>51874</v>
      </c>
      <c r="F5" s="17">
        <f>F6+F27</f>
        <v>58239</v>
      </c>
      <c r="G5" s="17">
        <f t="shared" ref="G5:G27" si="0">F5-E5</f>
        <v>6365</v>
      </c>
      <c r="H5" s="18">
        <f t="shared" ref="H5:H9" si="1">G5/E5*100</f>
        <v>12.2701160504299</v>
      </c>
      <c r="I5" s="28" t="s">
        <v>15</v>
      </c>
    </row>
    <row r="6" s="2" customFormat="1" ht="21" customHeight="1" spans="1:9">
      <c r="A6" s="15">
        <v>101</v>
      </c>
      <c r="B6" s="15"/>
      <c r="C6" s="15"/>
      <c r="D6" s="19" t="s">
        <v>16</v>
      </c>
      <c r="E6" s="17">
        <f>E7+E10+E11+E14+E17+E18+E19+E20+E21+E22+E23+E24+E25+E26</f>
        <v>34187</v>
      </c>
      <c r="F6" s="17">
        <f>F7+F10+F11+F14+F17+F18+F19+F20+F21+F22+F23+F24+F25+F26</f>
        <v>38749</v>
      </c>
      <c r="G6" s="17">
        <f t="shared" si="0"/>
        <v>4562</v>
      </c>
      <c r="H6" s="18">
        <f t="shared" si="1"/>
        <v>13.3442536636733</v>
      </c>
      <c r="I6" s="29"/>
    </row>
    <row r="7" s="2" customFormat="1" ht="21" customHeight="1" spans="1:9">
      <c r="A7" s="15"/>
      <c r="B7" s="15" t="s">
        <v>17</v>
      </c>
      <c r="C7" s="15"/>
      <c r="D7" s="20" t="s">
        <v>18</v>
      </c>
      <c r="E7" s="17">
        <f t="shared" ref="E7:G7" si="2">E8+E9</f>
        <v>14250</v>
      </c>
      <c r="F7" s="17">
        <f t="shared" si="2"/>
        <v>15825</v>
      </c>
      <c r="G7" s="17">
        <f t="shared" si="2"/>
        <v>1575</v>
      </c>
      <c r="H7" s="18">
        <f t="shared" si="1"/>
        <v>11.0526315789474</v>
      </c>
      <c r="I7" s="30"/>
    </row>
    <row r="8" s="2" customFormat="1" ht="21" customHeight="1" spans="1:9">
      <c r="A8" s="15"/>
      <c r="B8" s="15"/>
      <c r="C8" s="15"/>
      <c r="D8" s="20" t="s">
        <v>19</v>
      </c>
      <c r="E8" s="17">
        <v>7839</v>
      </c>
      <c r="F8" s="17">
        <v>8700</v>
      </c>
      <c r="G8" s="17">
        <f t="shared" si="0"/>
        <v>861</v>
      </c>
      <c r="H8" s="18">
        <f t="shared" si="1"/>
        <v>10.9835438193647</v>
      </c>
      <c r="I8" s="30"/>
    </row>
    <row r="9" s="2" customFormat="1" ht="21" customHeight="1" spans="1:9">
      <c r="A9" s="15"/>
      <c r="B9" s="15"/>
      <c r="C9" s="15"/>
      <c r="D9" s="20" t="s">
        <v>20</v>
      </c>
      <c r="E9" s="17">
        <v>6411</v>
      </c>
      <c r="F9" s="17">
        <v>7125</v>
      </c>
      <c r="G9" s="17">
        <f t="shared" si="0"/>
        <v>714</v>
      </c>
      <c r="H9" s="18">
        <f t="shared" si="1"/>
        <v>11.1371080954609</v>
      </c>
      <c r="I9" s="30"/>
    </row>
    <row r="10" s="2" customFormat="1" ht="21" customHeight="1" spans="1:9">
      <c r="A10" s="15"/>
      <c r="B10" s="15" t="s">
        <v>21</v>
      </c>
      <c r="C10" s="15"/>
      <c r="D10" s="20" t="s">
        <v>22</v>
      </c>
      <c r="E10" s="17">
        <v>683</v>
      </c>
      <c r="F10" s="17"/>
      <c r="G10" s="17">
        <f t="shared" si="0"/>
        <v>-683</v>
      </c>
      <c r="H10" s="18"/>
      <c r="I10" s="30"/>
    </row>
    <row r="11" s="2" customFormat="1" ht="21" customHeight="1" spans="1:9">
      <c r="A11" s="15"/>
      <c r="B11" s="15" t="s">
        <v>23</v>
      </c>
      <c r="C11" s="15"/>
      <c r="D11" s="20" t="s">
        <v>24</v>
      </c>
      <c r="E11" s="17">
        <f>E12+E13</f>
        <v>3895</v>
      </c>
      <c r="F11" s="17">
        <f>F12+F13</f>
        <v>4359</v>
      </c>
      <c r="G11" s="17">
        <f t="shared" si="0"/>
        <v>464</v>
      </c>
      <c r="H11" s="18">
        <f t="shared" ref="H11:H14" si="3">G11/E11*100</f>
        <v>11.9127086007702</v>
      </c>
      <c r="I11" s="30"/>
    </row>
    <row r="12" s="3" customFormat="1" ht="21" customHeight="1" spans="1:9">
      <c r="A12" s="21"/>
      <c r="B12" s="21"/>
      <c r="C12" s="21"/>
      <c r="D12" s="22" t="s">
        <v>25</v>
      </c>
      <c r="E12" s="17">
        <v>2578</v>
      </c>
      <c r="F12" s="17">
        <v>2875</v>
      </c>
      <c r="G12" s="17">
        <f t="shared" si="0"/>
        <v>297</v>
      </c>
      <c r="H12" s="18">
        <f t="shared" si="3"/>
        <v>11.5205585725368</v>
      </c>
      <c r="I12" s="30"/>
    </row>
    <row r="13" s="3" customFormat="1" ht="21" customHeight="1" spans="1:9">
      <c r="A13" s="21"/>
      <c r="B13" s="21"/>
      <c r="C13" s="21"/>
      <c r="D13" s="22" t="s">
        <v>26</v>
      </c>
      <c r="E13" s="17">
        <v>1317</v>
      </c>
      <c r="F13" s="17">
        <v>1484</v>
      </c>
      <c r="G13" s="17">
        <f t="shared" si="0"/>
        <v>167</v>
      </c>
      <c r="H13" s="18">
        <f t="shared" si="3"/>
        <v>12.6803340926348</v>
      </c>
      <c r="I13" s="30"/>
    </row>
    <row r="14" s="2" customFormat="1" ht="21" customHeight="1" spans="1:9">
      <c r="A14" s="15"/>
      <c r="B14" s="15" t="s">
        <v>27</v>
      </c>
      <c r="C14" s="15"/>
      <c r="D14" s="20" t="s">
        <v>28</v>
      </c>
      <c r="E14" s="17">
        <f>E15+E16</f>
        <v>973</v>
      </c>
      <c r="F14" s="17">
        <f>F15+F16</f>
        <v>1120</v>
      </c>
      <c r="G14" s="17">
        <f t="shared" si="0"/>
        <v>147</v>
      </c>
      <c r="H14" s="18">
        <f t="shared" si="3"/>
        <v>15.1079136690647</v>
      </c>
      <c r="I14" s="30"/>
    </row>
    <row r="15" s="3" customFormat="1" ht="21" customHeight="1" spans="1:9">
      <c r="A15" s="21"/>
      <c r="B15" s="21"/>
      <c r="C15" s="21"/>
      <c r="D15" s="22" t="s">
        <v>25</v>
      </c>
      <c r="E15" s="17"/>
      <c r="F15" s="17"/>
      <c r="G15" s="17">
        <f t="shared" si="0"/>
        <v>0</v>
      </c>
      <c r="H15" s="18"/>
      <c r="I15" s="30"/>
    </row>
    <row r="16" s="3" customFormat="1" ht="21" customHeight="1" spans="1:9">
      <c r="A16" s="21"/>
      <c r="B16" s="21"/>
      <c r="C16" s="21"/>
      <c r="D16" s="22" t="s">
        <v>26</v>
      </c>
      <c r="E16" s="17">
        <v>973</v>
      </c>
      <c r="F16" s="17">
        <v>1120</v>
      </c>
      <c r="G16" s="17">
        <f t="shared" si="0"/>
        <v>147</v>
      </c>
      <c r="H16" s="18">
        <f t="shared" ref="H16:H25" si="4">G16/E16*100</f>
        <v>15.1079136690647</v>
      </c>
      <c r="I16" s="30"/>
    </row>
    <row r="17" s="2" customFormat="1" ht="21" customHeight="1" spans="1:9">
      <c r="A17" s="15"/>
      <c r="B17" s="15" t="s">
        <v>29</v>
      </c>
      <c r="C17" s="15"/>
      <c r="D17" s="20" t="s">
        <v>30</v>
      </c>
      <c r="E17" s="17">
        <v>710</v>
      </c>
      <c r="F17" s="17">
        <v>825</v>
      </c>
      <c r="G17" s="17">
        <f t="shared" si="0"/>
        <v>115</v>
      </c>
      <c r="H17" s="18">
        <f t="shared" si="4"/>
        <v>16.1971830985916</v>
      </c>
      <c r="I17" s="30"/>
    </row>
    <row r="18" s="2" customFormat="1" ht="21" customHeight="1" spans="1:9">
      <c r="A18" s="15"/>
      <c r="B18" s="15" t="s">
        <v>31</v>
      </c>
      <c r="C18" s="15"/>
      <c r="D18" s="20" t="s">
        <v>32</v>
      </c>
      <c r="E18" s="17">
        <v>2688</v>
      </c>
      <c r="F18" s="17">
        <v>3210</v>
      </c>
      <c r="G18" s="17">
        <f t="shared" si="0"/>
        <v>522</v>
      </c>
      <c r="H18" s="18">
        <f t="shared" si="4"/>
        <v>19.4196428571429</v>
      </c>
      <c r="I18" s="30"/>
    </row>
    <row r="19" s="2" customFormat="1" ht="21" customHeight="1" spans="1:9">
      <c r="A19" s="15"/>
      <c r="B19" s="15" t="s">
        <v>33</v>
      </c>
      <c r="C19" s="15"/>
      <c r="D19" s="20" t="s">
        <v>34</v>
      </c>
      <c r="E19" s="17">
        <v>1091</v>
      </c>
      <c r="F19" s="17">
        <v>1400</v>
      </c>
      <c r="G19" s="17">
        <f t="shared" si="0"/>
        <v>309</v>
      </c>
      <c r="H19" s="18">
        <f t="shared" si="4"/>
        <v>28.3226397800183</v>
      </c>
      <c r="I19" s="30"/>
    </row>
    <row r="20" s="2" customFormat="1" ht="21" customHeight="1" spans="1:9">
      <c r="A20" s="15"/>
      <c r="B20" s="15" t="s">
        <v>35</v>
      </c>
      <c r="C20" s="15"/>
      <c r="D20" s="20" t="s">
        <v>36</v>
      </c>
      <c r="E20" s="17">
        <v>487</v>
      </c>
      <c r="F20" s="17">
        <v>600</v>
      </c>
      <c r="G20" s="17">
        <f t="shared" si="0"/>
        <v>113</v>
      </c>
      <c r="H20" s="18">
        <f t="shared" si="4"/>
        <v>23.2032854209446</v>
      </c>
      <c r="I20" s="30"/>
    </row>
    <row r="21" s="2" customFormat="1" ht="21" customHeight="1" spans="1:9">
      <c r="A21" s="15"/>
      <c r="B21" s="15" t="s">
        <v>37</v>
      </c>
      <c r="C21" s="15"/>
      <c r="D21" s="20" t="s">
        <v>38</v>
      </c>
      <c r="E21" s="17">
        <v>1536</v>
      </c>
      <c r="F21" s="17">
        <v>1750</v>
      </c>
      <c r="G21" s="17">
        <f t="shared" si="0"/>
        <v>214</v>
      </c>
      <c r="H21" s="18">
        <f t="shared" si="4"/>
        <v>13.9322916666667</v>
      </c>
      <c r="I21" s="30"/>
    </row>
    <row r="22" s="2" customFormat="1" ht="21" customHeight="1" spans="1:9">
      <c r="A22" s="15"/>
      <c r="B22" s="15" t="s">
        <v>39</v>
      </c>
      <c r="C22" s="15"/>
      <c r="D22" s="20" t="s">
        <v>40</v>
      </c>
      <c r="E22" s="17">
        <v>2053</v>
      </c>
      <c r="F22" s="17">
        <v>2400</v>
      </c>
      <c r="G22" s="17">
        <f t="shared" si="0"/>
        <v>347</v>
      </c>
      <c r="H22" s="18">
        <f t="shared" si="4"/>
        <v>16.9020944958597</v>
      </c>
      <c r="I22" s="30"/>
    </row>
    <row r="23" s="2" customFormat="1" ht="21" customHeight="1" spans="1:9">
      <c r="A23" s="15"/>
      <c r="B23" s="15" t="s">
        <v>41</v>
      </c>
      <c r="C23" s="15"/>
      <c r="D23" s="20" t="s">
        <v>42</v>
      </c>
      <c r="E23" s="17">
        <v>864</v>
      </c>
      <c r="F23" s="17">
        <v>1000</v>
      </c>
      <c r="G23" s="17">
        <f t="shared" si="0"/>
        <v>136</v>
      </c>
      <c r="H23" s="18">
        <f t="shared" si="4"/>
        <v>15.7407407407407</v>
      </c>
      <c r="I23" s="30"/>
    </row>
    <row r="24" s="2" customFormat="1" ht="21" customHeight="1" spans="1:9">
      <c r="A24" s="15"/>
      <c r="B24" s="15" t="s">
        <v>43</v>
      </c>
      <c r="C24" s="15"/>
      <c r="D24" s="20" t="s">
        <v>44</v>
      </c>
      <c r="E24" s="17">
        <v>1874</v>
      </c>
      <c r="F24" s="17">
        <v>2200</v>
      </c>
      <c r="G24" s="17">
        <f t="shared" si="0"/>
        <v>326</v>
      </c>
      <c r="H24" s="18">
        <f t="shared" si="4"/>
        <v>17.3959445037353</v>
      </c>
      <c r="I24" s="30"/>
    </row>
    <row r="25" s="2" customFormat="1" ht="21" customHeight="1" spans="1:9">
      <c r="A25" s="15"/>
      <c r="B25" s="15" t="s">
        <v>45</v>
      </c>
      <c r="C25" s="15"/>
      <c r="D25" s="20" t="s">
        <v>46</v>
      </c>
      <c r="E25" s="17">
        <v>3083</v>
      </c>
      <c r="F25" s="17">
        <v>3500</v>
      </c>
      <c r="G25" s="17">
        <f t="shared" si="0"/>
        <v>417</v>
      </c>
      <c r="H25" s="18">
        <f t="shared" si="4"/>
        <v>13.5257865715212</v>
      </c>
      <c r="I25" s="30"/>
    </row>
    <row r="26" s="2" customFormat="1" ht="21" customHeight="1" spans="1:9">
      <c r="A26" s="15"/>
      <c r="B26" s="15"/>
      <c r="C26" s="15"/>
      <c r="D26" s="20" t="s">
        <v>47</v>
      </c>
      <c r="E26" s="17"/>
      <c r="F26" s="17">
        <v>560</v>
      </c>
      <c r="G26" s="17">
        <f t="shared" si="0"/>
        <v>560</v>
      </c>
      <c r="H26" s="18"/>
      <c r="I26" s="30"/>
    </row>
    <row r="27" s="2" customFormat="1" ht="21" customHeight="1" spans="1:9">
      <c r="A27" s="15" t="s">
        <v>48</v>
      </c>
      <c r="B27" s="15"/>
      <c r="C27" s="15"/>
      <c r="D27" s="19" t="s">
        <v>49</v>
      </c>
      <c r="E27" s="17">
        <f>E28+E37+E38+E39+E40+E41</f>
        <v>17687</v>
      </c>
      <c r="F27" s="17">
        <f>F28+F37+F38+F39+F40+F41</f>
        <v>19490</v>
      </c>
      <c r="G27" s="17">
        <f t="shared" si="0"/>
        <v>1803</v>
      </c>
      <c r="H27" s="18">
        <f t="shared" ref="H27:H33" si="5">G27/E27*100</f>
        <v>10.1939277435405</v>
      </c>
      <c r="I27" s="30"/>
    </row>
    <row r="28" s="2" customFormat="1" ht="21" customHeight="1" spans="1:9">
      <c r="A28" s="15"/>
      <c r="B28" s="15" t="s">
        <v>50</v>
      </c>
      <c r="C28" s="15"/>
      <c r="D28" s="20" t="s">
        <v>51</v>
      </c>
      <c r="E28" s="17">
        <f t="shared" ref="E28:G28" si="6">SUM(E29:E36)</f>
        <v>4218</v>
      </c>
      <c r="F28" s="17">
        <f t="shared" si="6"/>
        <v>4050</v>
      </c>
      <c r="G28" s="17">
        <f t="shared" si="6"/>
        <v>-168</v>
      </c>
      <c r="H28" s="18">
        <f t="shared" si="5"/>
        <v>-3.98293029871977</v>
      </c>
      <c r="I28" s="30"/>
    </row>
    <row r="29" s="2" customFormat="1" ht="21" customHeight="1" spans="1:9">
      <c r="A29" s="15"/>
      <c r="B29" s="15"/>
      <c r="C29" s="15" t="s">
        <v>17</v>
      </c>
      <c r="D29" s="23" t="s">
        <v>52</v>
      </c>
      <c r="E29" s="17">
        <v>1157</v>
      </c>
      <c r="F29" s="17">
        <v>1320</v>
      </c>
      <c r="G29" s="17">
        <f t="shared" ref="G29:G44" si="7">F29-E29</f>
        <v>163</v>
      </c>
      <c r="H29" s="18">
        <f t="shared" si="5"/>
        <v>14.0881590319793</v>
      </c>
      <c r="I29" s="30"/>
    </row>
    <row r="30" s="2" customFormat="1" ht="21" customHeight="1" spans="1:9">
      <c r="A30" s="15"/>
      <c r="B30" s="15"/>
      <c r="C30" s="15" t="s">
        <v>53</v>
      </c>
      <c r="D30" s="22" t="s">
        <v>54</v>
      </c>
      <c r="E30" s="17">
        <v>772</v>
      </c>
      <c r="F30" s="17">
        <v>880</v>
      </c>
      <c r="G30" s="17">
        <f t="shared" si="7"/>
        <v>108</v>
      </c>
      <c r="H30" s="18">
        <f t="shared" si="5"/>
        <v>13.9896373056995</v>
      </c>
      <c r="I30" s="30"/>
    </row>
    <row r="31" s="2" customFormat="1" ht="21" customHeight="1" spans="1:9">
      <c r="A31" s="15"/>
      <c r="B31" s="15"/>
      <c r="C31" s="15" t="s">
        <v>43</v>
      </c>
      <c r="D31" s="22" t="s">
        <v>55</v>
      </c>
      <c r="E31" s="17">
        <v>301</v>
      </c>
      <c r="F31" s="17">
        <v>300</v>
      </c>
      <c r="G31" s="17">
        <f t="shared" si="7"/>
        <v>-1</v>
      </c>
      <c r="H31" s="18">
        <f t="shared" si="5"/>
        <v>-0.332225913621262</v>
      </c>
      <c r="I31" s="30"/>
    </row>
    <row r="32" s="2" customFormat="1" ht="21" customHeight="1" spans="1:9">
      <c r="A32" s="15"/>
      <c r="B32" s="15"/>
      <c r="C32" s="15" t="s">
        <v>45</v>
      </c>
      <c r="D32" s="22" t="s">
        <v>56</v>
      </c>
      <c r="E32" s="17">
        <v>650</v>
      </c>
      <c r="F32" s="17">
        <v>500</v>
      </c>
      <c r="G32" s="17">
        <f t="shared" si="7"/>
        <v>-150</v>
      </c>
      <c r="H32" s="18">
        <f t="shared" si="5"/>
        <v>-23.0769230769231</v>
      </c>
      <c r="I32" s="30"/>
    </row>
    <row r="33" s="2" customFormat="1" ht="21" customHeight="1" spans="1:9">
      <c r="A33" s="15"/>
      <c r="B33" s="15"/>
      <c r="C33" s="15" t="s">
        <v>57</v>
      </c>
      <c r="D33" s="22" t="s">
        <v>58</v>
      </c>
      <c r="E33" s="17">
        <v>650</v>
      </c>
      <c r="F33" s="17">
        <v>500</v>
      </c>
      <c r="G33" s="17">
        <f t="shared" si="7"/>
        <v>-150</v>
      </c>
      <c r="H33" s="18">
        <f t="shared" si="5"/>
        <v>-23.0769230769231</v>
      </c>
      <c r="I33" s="30"/>
    </row>
    <row r="34" s="2" customFormat="1" ht="21" customHeight="1" spans="1:9">
      <c r="A34" s="15"/>
      <c r="B34" s="15"/>
      <c r="C34" s="15" t="s">
        <v>59</v>
      </c>
      <c r="D34" s="22" t="s">
        <v>60</v>
      </c>
      <c r="E34" s="17"/>
      <c r="F34" s="17"/>
      <c r="G34" s="17">
        <f t="shared" si="7"/>
        <v>0</v>
      </c>
      <c r="H34" s="18"/>
      <c r="I34" s="30"/>
    </row>
    <row r="35" s="2" customFormat="1" ht="21" customHeight="1" spans="1:9">
      <c r="A35" s="15"/>
      <c r="B35" s="15"/>
      <c r="C35" s="15" t="s">
        <v>61</v>
      </c>
      <c r="D35" s="22" t="s">
        <v>62</v>
      </c>
      <c r="E35" s="17">
        <v>267</v>
      </c>
      <c r="F35" s="17">
        <v>150</v>
      </c>
      <c r="G35" s="17">
        <f t="shared" si="7"/>
        <v>-117</v>
      </c>
      <c r="H35" s="18">
        <f t="shared" ref="H35:H38" si="8">G35/E35*100</f>
        <v>-43.8202247191011</v>
      </c>
      <c r="I35" s="30"/>
    </row>
    <row r="36" s="2" customFormat="1" ht="21" customHeight="1" spans="1:9">
      <c r="A36" s="15"/>
      <c r="B36" s="15"/>
      <c r="C36" s="15" t="s">
        <v>63</v>
      </c>
      <c r="D36" s="22" t="s">
        <v>64</v>
      </c>
      <c r="E36" s="17">
        <v>421</v>
      </c>
      <c r="F36" s="17">
        <v>400</v>
      </c>
      <c r="G36" s="17">
        <f t="shared" si="7"/>
        <v>-21</v>
      </c>
      <c r="H36" s="18">
        <f t="shared" si="8"/>
        <v>-4.98812351543943</v>
      </c>
      <c r="I36" s="30"/>
    </row>
    <row r="37" s="2" customFormat="1" ht="21" customHeight="1" spans="1:9">
      <c r="A37" s="15"/>
      <c r="B37" s="15" t="s">
        <v>23</v>
      </c>
      <c r="C37" s="15"/>
      <c r="D37" s="20" t="s">
        <v>65</v>
      </c>
      <c r="E37" s="17">
        <v>1203</v>
      </c>
      <c r="F37" s="17">
        <v>3000</v>
      </c>
      <c r="G37" s="17">
        <f t="shared" si="7"/>
        <v>1797</v>
      </c>
      <c r="H37" s="18">
        <f t="shared" si="8"/>
        <v>149.376558603491</v>
      </c>
      <c r="I37" s="30"/>
    </row>
    <row r="38" s="2" customFormat="1" ht="21" customHeight="1" spans="1:9">
      <c r="A38" s="15"/>
      <c r="B38" s="15" t="s">
        <v>66</v>
      </c>
      <c r="C38" s="15"/>
      <c r="D38" s="20" t="s">
        <v>67</v>
      </c>
      <c r="E38" s="17">
        <v>7684</v>
      </c>
      <c r="F38" s="17">
        <v>7000</v>
      </c>
      <c r="G38" s="17">
        <f t="shared" si="7"/>
        <v>-684</v>
      </c>
      <c r="H38" s="18">
        <f t="shared" si="8"/>
        <v>-8.90161374284227</v>
      </c>
      <c r="I38" s="30"/>
    </row>
    <row r="39" s="2" customFormat="1" ht="21" customHeight="1" spans="1:9">
      <c r="A39" s="15"/>
      <c r="B39" s="15" t="s">
        <v>27</v>
      </c>
      <c r="C39" s="15"/>
      <c r="D39" s="20" t="s">
        <v>68</v>
      </c>
      <c r="E39" s="17"/>
      <c r="F39" s="17"/>
      <c r="G39" s="17">
        <f t="shared" si="7"/>
        <v>0</v>
      </c>
      <c r="H39" s="18"/>
      <c r="I39" s="30"/>
    </row>
    <row r="40" s="2" customFormat="1" ht="21" customHeight="1" spans="1:9">
      <c r="A40" s="15"/>
      <c r="B40" s="15" t="s">
        <v>29</v>
      </c>
      <c r="C40" s="15"/>
      <c r="D40" s="24" t="s">
        <v>69</v>
      </c>
      <c r="E40" s="17">
        <v>3668</v>
      </c>
      <c r="F40" s="17">
        <v>4500</v>
      </c>
      <c r="G40" s="17">
        <f t="shared" si="7"/>
        <v>832</v>
      </c>
      <c r="H40" s="18">
        <f t="shared" ref="H40:H47" si="9">G40/E40*100</f>
        <v>22.6826608505998</v>
      </c>
      <c r="I40" s="30"/>
    </row>
    <row r="41" s="2" customFormat="1" ht="21" customHeight="1" spans="1:9">
      <c r="A41" s="15"/>
      <c r="B41" s="15" t="s">
        <v>70</v>
      </c>
      <c r="C41" s="15"/>
      <c r="D41" s="20" t="s">
        <v>71</v>
      </c>
      <c r="E41" s="17">
        <v>914</v>
      </c>
      <c r="F41" s="17">
        <v>940</v>
      </c>
      <c r="G41" s="17">
        <f t="shared" si="7"/>
        <v>26</v>
      </c>
      <c r="H41" s="18">
        <f t="shared" si="9"/>
        <v>2.84463894967177</v>
      </c>
      <c r="I41" s="30"/>
    </row>
    <row r="42" s="2" customFormat="1" ht="21" customHeight="1" spans="1:9">
      <c r="A42" s="15"/>
      <c r="B42" s="15"/>
      <c r="C42" s="15"/>
      <c r="D42" s="25"/>
      <c r="E42" s="17"/>
      <c r="F42" s="17"/>
      <c r="G42" s="17">
        <f t="shared" si="7"/>
        <v>0</v>
      </c>
      <c r="H42" s="18"/>
      <c r="I42" s="30"/>
    </row>
    <row r="43" s="2" customFormat="1" ht="21" customHeight="1" spans="1:9">
      <c r="A43" s="15"/>
      <c r="B43" s="15"/>
      <c r="C43" s="15"/>
      <c r="D43" s="25" t="s">
        <v>72</v>
      </c>
      <c r="E43" s="17">
        <f>E7+E12+E15</f>
        <v>16828</v>
      </c>
      <c r="F43" s="17">
        <f>F7+F12+F15</f>
        <v>18700</v>
      </c>
      <c r="G43" s="17">
        <f t="shared" si="7"/>
        <v>1872</v>
      </c>
      <c r="H43" s="18">
        <f t="shared" si="9"/>
        <v>11.1243166151652</v>
      </c>
      <c r="I43" s="30"/>
    </row>
    <row r="44" s="2" customFormat="1" ht="21" customHeight="1" spans="1:9">
      <c r="A44" s="15"/>
      <c r="B44" s="15"/>
      <c r="C44" s="15"/>
      <c r="D44" s="25" t="s">
        <v>73</v>
      </c>
      <c r="E44" s="17">
        <f>E10+E13+E16+E17+E18+E19+E20+E21+E22+E23+E24+E25+E26+E29+E30</f>
        <v>19288</v>
      </c>
      <c r="F44" s="17">
        <f>F10+F13+F16+F17+F18+F19+F20+F21+F22+F23+F24+F25+F26+F29+F30</f>
        <v>22249</v>
      </c>
      <c r="G44" s="17">
        <f t="shared" si="7"/>
        <v>2961</v>
      </c>
      <c r="H44" s="18">
        <f t="shared" si="9"/>
        <v>15.3515138946495</v>
      </c>
      <c r="I44" s="30"/>
    </row>
    <row r="45" s="2" customFormat="1" ht="21" customHeight="1" spans="1:9">
      <c r="A45" s="15"/>
      <c r="B45" s="15"/>
      <c r="C45" s="15"/>
      <c r="D45" s="25" t="s">
        <v>74</v>
      </c>
      <c r="E45" s="17">
        <f t="shared" ref="E45:G45" si="10">E31+E32+E33+E34+E35+E36+E37+E38+E39+E40+E41</f>
        <v>15758</v>
      </c>
      <c r="F45" s="17">
        <f t="shared" si="10"/>
        <v>17290</v>
      </c>
      <c r="G45" s="17">
        <f t="shared" si="10"/>
        <v>1532</v>
      </c>
      <c r="H45" s="18">
        <f t="shared" si="9"/>
        <v>9.72204594491687</v>
      </c>
      <c r="I45" s="30"/>
    </row>
    <row r="46" s="2" customFormat="1" ht="21" customHeight="1" spans="1:9">
      <c r="A46" s="15"/>
      <c r="B46" s="15"/>
      <c r="C46" s="15"/>
      <c r="D46" s="16" t="s">
        <v>75</v>
      </c>
      <c r="E46" s="17">
        <f>E47+E48+E49+E50+E53</f>
        <v>30375</v>
      </c>
      <c r="F46" s="17">
        <f>F47+F48+F49+F50+F53</f>
        <v>32873</v>
      </c>
      <c r="G46" s="17">
        <f t="shared" ref="G46:G56" si="11">F46-E46</f>
        <v>2498</v>
      </c>
      <c r="H46" s="18">
        <f t="shared" si="9"/>
        <v>8.2238683127572</v>
      </c>
      <c r="I46" s="30"/>
    </row>
    <row r="47" s="2" customFormat="1" ht="21" customHeight="1" spans="1:9">
      <c r="A47" s="15"/>
      <c r="B47" s="15"/>
      <c r="C47" s="15"/>
      <c r="D47" s="25" t="s">
        <v>76</v>
      </c>
      <c r="E47" s="17">
        <f>10453+8548</f>
        <v>19001</v>
      </c>
      <c r="F47" s="17">
        <f>11600+9500</f>
        <v>21100</v>
      </c>
      <c r="G47" s="17">
        <f t="shared" si="11"/>
        <v>2099</v>
      </c>
      <c r="H47" s="18">
        <f t="shared" si="9"/>
        <v>11.0467870112099</v>
      </c>
      <c r="I47" s="30"/>
    </row>
    <row r="48" s="2" customFormat="1" ht="21" customHeight="1" spans="1:9">
      <c r="A48" s="15"/>
      <c r="B48" s="15"/>
      <c r="C48" s="15"/>
      <c r="D48" s="25" t="s">
        <v>77</v>
      </c>
      <c r="E48" s="17">
        <v>910</v>
      </c>
      <c r="F48" s="17"/>
      <c r="G48" s="17">
        <f t="shared" si="11"/>
        <v>-910</v>
      </c>
      <c r="H48" s="18"/>
      <c r="I48" s="30"/>
    </row>
    <row r="49" s="2" customFormat="1" ht="21" customHeight="1" spans="1:9">
      <c r="A49" s="15"/>
      <c r="B49" s="15"/>
      <c r="C49" s="15"/>
      <c r="D49" s="25" t="s">
        <v>78</v>
      </c>
      <c r="E49" s="17">
        <v>32</v>
      </c>
      <c r="F49" s="17">
        <v>32</v>
      </c>
      <c r="G49" s="17">
        <f t="shared" si="11"/>
        <v>0</v>
      </c>
      <c r="H49" s="18">
        <f t="shared" ref="H49:H53" si="12">G49/E49*100</f>
        <v>0</v>
      </c>
      <c r="I49" s="30"/>
    </row>
    <row r="50" s="2" customFormat="1" ht="21" customHeight="1" spans="1:9">
      <c r="A50" s="15"/>
      <c r="B50" s="15"/>
      <c r="C50" s="15"/>
      <c r="D50" s="25" t="s">
        <v>79</v>
      </c>
      <c r="E50" s="17">
        <f>E51+E52</f>
        <v>8346</v>
      </c>
      <c r="F50" s="17">
        <f>F51+F52</f>
        <v>9341</v>
      </c>
      <c r="G50" s="17">
        <f t="shared" si="11"/>
        <v>995</v>
      </c>
      <c r="H50" s="18">
        <f t="shared" si="12"/>
        <v>11.9218787443086</v>
      </c>
      <c r="I50" s="30"/>
    </row>
    <row r="51" s="2" customFormat="1" ht="21" customHeight="1" spans="1:9">
      <c r="A51" s="15"/>
      <c r="B51" s="15"/>
      <c r="C51" s="15"/>
      <c r="D51" s="22" t="s">
        <v>25</v>
      </c>
      <c r="E51" s="17">
        <v>5524</v>
      </c>
      <c r="F51" s="17">
        <v>6161</v>
      </c>
      <c r="G51" s="17">
        <f t="shared" si="11"/>
        <v>637</v>
      </c>
      <c r="H51" s="18">
        <f t="shared" si="12"/>
        <v>11.5314989138306</v>
      </c>
      <c r="I51" s="30"/>
    </row>
    <row r="52" s="2" customFormat="1" ht="21" customHeight="1" spans="1:9">
      <c r="A52" s="15"/>
      <c r="B52" s="15"/>
      <c r="C52" s="15"/>
      <c r="D52" s="22" t="s">
        <v>26</v>
      </c>
      <c r="E52" s="17">
        <v>2822</v>
      </c>
      <c r="F52" s="17">
        <v>3180</v>
      </c>
      <c r="G52" s="17">
        <f t="shared" si="11"/>
        <v>358</v>
      </c>
      <c r="H52" s="18">
        <f t="shared" si="12"/>
        <v>12.68603827073</v>
      </c>
      <c r="I52" s="30"/>
    </row>
    <row r="53" s="2" customFormat="1" ht="21" customHeight="1" spans="1:9">
      <c r="A53" s="15"/>
      <c r="B53" s="15"/>
      <c r="C53" s="15"/>
      <c r="D53" s="25" t="s">
        <v>80</v>
      </c>
      <c r="E53" s="17">
        <f>E54+E55</f>
        <v>2086</v>
      </c>
      <c r="F53" s="17">
        <f>F54+F55</f>
        <v>2400</v>
      </c>
      <c r="G53" s="17">
        <f t="shared" si="11"/>
        <v>314</v>
      </c>
      <c r="H53" s="18">
        <f t="shared" si="12"/>
        <v>15.0527325023969</v>
      </c>
      <c r="I53" s="30"/>
    </row>
    <row r="54" s="2" customFormat="1" ht="21" customHeight="1" spans="1:9">
      <c r="A54" s="15"/>
      <c r="B54" s="15"/>
      <c r="C54" s="15"/>
      <c r="D54" s="22" t="s">
        <v>25</v>
      </c>
      <c r="E54" s="17"/>
      <c r="F54" s="17"/>
      <c r="G54" s="17">
        <f t="shared" si="11"/>
        <v>0</v>
      </c>
      <c r="H54" s="18"/>
      <c r="I54" s="30"/>
    </row>
    <row r="55" s="2" customFormat="1" ht="21" customHeight="1" spans="1:9">
      <c r="A55" s="15"/>
      <c r="B55" s="15"/>
      <c r="C55" s="15"/>
      <c r="D55" s="22" t="s">
        <v>26</v>
      </c>
      <c r="E55" s="17">
        <v>2086</v>
      </c>
      <c r="F55" s="17">
        <v>2400</v>
      </c>
      <c r="G55" s="17">
        <f t="shared" si="11"/>
        <v>314</v>
      </c>
      <c r="H55" s="18">
        <f t="shared" ref="H55:H58" si="13">G55/E55*100</f>
        <v>15.0527325023969</v>
      </c>
      <c r="I55" s="30"/>
    </row>
    <row r="56" s="2" customFormat="1" ht="21" customHeight="1" spans="1:9">
      <c r="A56" s="15"/>
      <c r="B56" s="15"/>
      <c r="C56" s="15"/>
      <c r="D56" s="25"/>
      <c r="E56" s="17"/>
      <c r="F56" s="17"/>
      <c r="G56" s="17">
        <f t="shared" si="11"/>
        <v>0</v>
      </c>
      <c r="H56" s="18"/>
      <c r="I56" s="30"/>
    </row>
    <row r="57" s="2" customFormat="1" ht="21" customHeight="1" spans="1:9">
      <c r="A57" s="15"/>
      <c r="B57" s="15"/>
      <c r="C57" s="15"/>
      <c r="D57" s="16" t="s">
        <v>81</v>
      </c>
      <c r="E57" s="17">
        <f t="shared" ref="E57:G57" si="14">E58+E61+E62+E65+E68+E69+E70</f>
        <v>7959</v>
      </c>
      <c r="F57" s="17">
        <f t="shared" si="14"/>
        <v>8888</v>
      </c>
      <c r="G57" s="17">
        <f t="shared" si="14"/>
        <v>929</v>
      </c>
      <c r="H57" s="18">
        <f t="shared" si="13"/>
        <v>11.6723206432969</v>
      </c>
      <c r="I57" s="30"/>
    </row>
    <row r="58" s="2" customFormat="1" ht="21" customHeight="1" spans="1:9">
      <c r="A58" s="15"/>
      <c r="B58" s="15"/>
      <c r="C58" s="15"/>
      <c r="D58" s="25" t="s">
        <v>18</v>
      </c>
      <c r="E58" s="17">
        <f>E59+E60</f>
        <v>4750</v>
      </c>
      <c r="F58" s="17">
        <f>F59+F60</f>
        <v>5275</v>
      </c>
      <c r="G58" s="17">
        <f t="shared" ref="G58:G70" si="15">F58-E58</f>
        <v>525</v>
      </c>
      <c r="H58" s="18">
        <f t="shared" si="13"/>
        <v>11.0526315789474</v>
      </c>
      <c r="I58" s="30"/>
    </row>
    <row r="59" s="2" customFormat="1" ht="21" customHeight="1" spans="1:9">
      <c r="A59" s="15"/>
      <c r="B59" s="15"/>
      <c r="C59" s="15"/>
      <c r="D59" s="20" t="s">
        <v>82</v>
      </c>
      <c r="E59" s="17">
        <v>2613</v>
      </c>
      <c r="F59" s="17">
        <v>2900</v>
      </c>
      <c r="G59" s="17">
        <f t="shared" si="15"/>
        <v>287</v>
      </c>
      <c r="H59" s="18"/>
      <c r="I59" s="30"/>
    </row>
    <row r="60" s="2" customFormat="1" ht="21" customHeight="1" spans="1:9">
      <c r="A60" s="15"/>
      <c r="B60" s="15"/>
      <c r="C60" s="15"/>
      <c r="D60" s="20" t="s">
        <v>83</v>
      </c>
      <c r="E60" s="17">
        <v>2137</v>
      </c>
      <c r="F60" s="17">
        <v>2375</v>
      </c>
      <c r="G60" s="17">
        <f t="shared" si="15"/>
        <v>238</v>
      </c>
      <c r="H60" s="18"/>
      <c r="I60" s="30"/>
    </row>
    <row r="61" s="2" customFormat="1" ht="21" customHeight="1" spans="1:9">
      <c r="A61" s="15"/>
      <c r="B61" s="15"/>
      <c r="C61" s="15"/>
      <c r="D61" s="25" t="s">
        <v>84</v>
      </c>
      <c r="E61" s="17">
        <v>228</v>
      </c>
      <c r="F61" s="17"/>
      <c r="G61" s="17">
        <f t="shared" si="15"/>
        <v>-228</v>
      </c>
      <c r="H61" s="18">
        <f t="shared" ref="H61:H65" si="16">G61/E61*100</f>
        <v>-100</v>
      </c>
      <c r="I61" s="30"/>
    </row>
    <row r="62" s="2" customFormat="1" ht="21" customHeight="1" spans="1:9">
      <c r="A62" s="15"/>
      <c r="B62" s="15"/>
      <c r="C62" s="15"/>
      <c r="D62" s="25" t="s">
        <v>85</v>
      </c>
      <c r="E62" s="17">
        <f>E63+E64</f>
        <v>1669</v>
      </c>
      <c r="F62" s="17">
        <f>F63+F64</f>
        <v>1868</v>
      </c>
      <c r="G62" s="17">
        <f t="shared" si="15"/>
        <v>199</v>
      </c>
      <c r="H62" s="18">
        <f t="shared" si="16"/>
        <v>11.9233073696824</v>
      </c>
      <c r="I62" s="30"/>
    </row>
    <row r="63" s="2" customFormat="1" ht="21" customHeight="1" spans="1:9">
      <c r="A63" s="15"/>
      <c r="B63" s="15"/>
      <c r="C63" s="15"/>
      <c r="D63" s="22" t="s">
        <v>25</v>
      </c>
      <c r="E63" s="17">
        <v>1105</v>
      </c>
      <c r="F63" s="17">
        <v>1232</v>
      </c>
      <c r="G63" s="17">
        <f t="shared" si="15"/>
        <v>127</v>
      </c>
      <c r="H63" s="18">
        <f t="shared" si="16"/>
        <v>11.4932126696833</v>
      </c>
      <c r="I63" s="30"/>
    </row>
    <row r="64" s="2" customFormat="1" ht="21" customHeight="1" spans="1:9">
      <c r="A64" s="15"/>
      <c r="B64" s="15"/>
      <c r="C64" s="15"/>
      <c r="D64" s="22" t="s">
        <v>26</v>
      </c>
      <c r="E64" s="17">
        <v>564</v>
      </c>
      <c r="F64" s="17">
        <v>636</v>
      </c>
      <c r="G64" s="17">
        <f t="shared" si="15"/>
        <v>72</v>
      </c>
      <c r="H64" s="18">
        <f t="shared" si="16"/>
        <v>12.7659574468085</v>
      </c>
      <c r="I64" s="30"/>
    </row>
    <row r="65" s="2" customFormat="1" ht="21" customHeight="1" spans="1:9">
      <c r="A65" s="15"/>
      <c r="B65" s="15"/>
      <c r="C65" s="15"/>
      <c r="D65" s="25" t="s">
        <v>86</v>
      </c>
      <c r="E65" s="17">
        <f>E66+E67</f>
        <v>417</v>
      </c>
      <c r="F65" s="17">
        <f>F66+F67</f>
        <v>480</v>
      </c>
      <c r="G65" s="17">
        <f t="shared" si="15"/>
        <v>63</v>
      </c>
      <c r="H65" s="18">
        <f t="shared" si="16"/>
        <v>15.1079136690647</v>
      </c>
      <c r="I65" s="30"/>
    </row>
    <row r="66" s="2" customFormat="1" ht="21" customHeight="1" spans="1:9">
      <c r="A66" s="15"/>
      <c r="B66" s="15"/>
      <c r="C66" s="15"/>
      <c r="D66" s="22" t="s">
        <v>25</v>
      </c>
      <c r="E66" s="17"/>
      <c r="F66" s="17"/>
      <c r="G66" s="17">
        <f t="shared" si="15"/>
        <v>0</v>
      </c>
      <c r="H66" s="18"/>
      <c r="I66" s="30"/>
    </row>
    <row r="67" s="2" customFormat="1" ht="21" customHeight="1" spans="1:9">
      <c r="A67" s="15"/>
      <c r="B67" s="15"/>
      <c r="C67" s="15"/>
      <c r="D67" s="22" t="s">
        <v>26</v>
      </c>
      <c r="E67" s="17">
        <v>417</v>
      </c>
      <c r="F67" s="17">
        <v>480</v>
      </c>
      <c r="G67" s="17">
        <f t="shared" si="15"/>
        <v>63</v>
      </c>
      <c r="H67" s="18">
        <f t="shared" ref="H67:H69" si="17">G67/E67*100</f>
        <v>15.1079136690647</v>
      </c>
      <c r="I67" s="30"/>
    </row>
    <row r="68" s="2" customFormat="1" ht="21" customHeight="1" spans="1:9">
      <c r="A68" s="15"/>
      <c r="B68" s="15"/>
      <c r="C68" s="15"/>
      <c r="D68" s="25" t="s">
        <v>87</v>
      </c>
      <c r="E68" s="17">
        <v>237</v>
      </c>
      <c r="F68" s="17">
        <v>275</v>
      </c>
      <c r="G68" s="17">
        <f t="shared" si="15"/>
        <v>38</v>
      </c>
      <c r="H68" s="18">
        <f t="shared" si="17"/>
        <v>16.0337552742616</v>
      </c>
      <c r="I68" s="30"/>
    </row>
    <row r="69" s="2" customFormat="1" ht="21" customHeight="1" spans="1:9">
      <c r="A69" s="15"/>
      <c r="B69" s="15"/>
      <c r="C69" s="15"/>
      <c r="D69" s="20" t="s">
        <v>88</v>
      </c>
      <c r="E69" s="17">
        <v>658</v>
      </c>
      <c r="F69" s="17">
        <v>750</v>
      </c>
      <c r="G69" s="17">
        <f t="shared" si="15"/>
        <v>92</v>
      </c>
      <c r="H69" s="18">
        <f t="shared" si="17"/>
        <v>13.9817629179331</v>
      </c>
      <c r="I69" s="30"/>
    </row>
    <row r="70" s="2" customFormat="1" ht="21" customHeight="1" spans="1:9">
      <c r="A70" s="15"/>
      <c r="B70" s="15"/>
      <c r="C70" s="15"/>
      <c r="D70" s="25" t="s">
        <v>89</v>
      </c>
      <c r="E70" s="17"/>
      <c r="F70" s="17">
        <v>240</v>
      </c>
      <c r="G70" s="17">
        <f t="shared" si="15"/>
        <v>240</v>
      </c>
      <c r="H70" s="18">
        <v>100</v>
      </c>
      <c r="I70" s="30"/>
    </row>
    <row r="71" s="2" customFormat="1" ht="21" customHeight="1" spans="1:9">
      <c r="A71" s="15"/>
      <c r="B71" s="15"/>
      <c r="C71" s="15"/>
      <c r="D71" s="25"/>
      <c r="E71" s="17"/>
      <c r="F71" s="17"/>
      <c r="G71" s="17"/>
      <c r="H71" s="18"/>
      <c r="I71" s="28"/>
    </row>
    <row r="72" s="4" customFormat="1" ht="21" customHeight="1" spans="1:9">
      <c r="A72" s="31"/>
      <c r="B72" s="31"/>
      <c r="C72" s="31"/>
      <c r="D72" s="32" t="s">
        <v>90</v>
      </c>
      <c r="E72" s="17">
        <f>E5+E46+E57</f>
        <v>90208</v>
      </c>
      <c r="F72" s="17">
        <f>F5+F46+F57</f>
        <v>100000</v>
      </c>
      <c r="G72" s="17">
        <f t="shared" ref="G72:G75" si="18">F72-E72</f>
        <v>9792</v>
      </c>
      <c r="H72" s="18">
        <f t="shared" ref="H72:H75" si="19">G72/E72*100</f>
        <v>10.8549130897481</v>
      </c>
      <c r="I72" s="28" t="s">
        <v>91</v>
      </c>
    </row>
    <row r="73" s="2" customFormat="1" ht="21" customHeight="1" spans="1:9">
      <c r="A73" s="15"/>
      <c r="B73" s="15"/>
      <c r="C73" s="15"/>
      <c r="D73" s="33" t="s">
        <v>92</v>
      </c>
      <c r="E73" s="17">
        <f>E7+E12+E15+E47+E49+E51+E54+E58+E63+E66</f>
        <v>47240</v>
      </c>
      <c r="F73" s="17">
        <f>F7+F12+F15+F47+F49+F51+F54+F58+F63+F66</f>
        <v>52500</v>
      </c>
      <c r="G73" s="17">
        <f t="shared" si="18"/>
        <v>5260</v>
      </c>
      <c r="H73" s="18">
        <f t="shared" si="19"/>
        <v>11.1346316680779</v>
      </c>
      <c r="I73" s="29"/>
    </row>
    <row r="74" s="2" customFormat="1" ht="21" customHeight="1" spans="1:9">
      <c r="A74" s="15"/>
      <c r="B74" s="15"/>
      <c r="C74" s="15"/>
      <c r="D74" s="33" t="s">
        <v>93</v>
      </c>
      <c r="E74" s="17">
        <f t="shared" ref="E74:G74" si="20">E44+E48+E52+E55+E61+E64+E67+E68+E69+E70</f>
        <v>27210</v>
      </c>
      <c r="F74" s="17">
        <f t="shared" si="20"/>
        <v>30210</v>
      </c>
      <c r="G74" s="17">
        <f t="shared" si="20"/>
        <v>3000</v>
      </c>
      <c r="H74" s="18">
        <f t="shared" si="19"/>
        <v>11.0253583241455</v>
      </c>
      <c r="I74" s="30"/>
    </row>
    <row r="75" s="2" customFormat="1" ht="21" customHeight="1" spans="1:9">
      <c r="A75" s="15"/>
      <c r="B75" s="15"/>
      <c r="C75" s="15"/>
      <c r="D75" s="33" t="s">
        <v>94</v>
      </c>
      <c r="E75" s="17">
        <f>E45</f>
        <v>15758</v>
      </c>
      <c r="F75" s="17">
        <f>F45</f>
        <v>17290</v>
      </c>
      <c r="G75" s="17">
        <f t="shared" si="18"/>
        <v>1532</v>
      </c>
      <c r="H75" s="18">
        <f t="shared" si="19"/>
        <v>9.72204594491687</v>
      </c>
      <c r="I75" s="30"/>
    </row>
    <row r="76" s="2" customFormat="1" ht="21" customHeight="1" spans="1:9">
      <c r="A76" s="34"/>
      <c r="B76" s="34"/>
      <c r="C76" s="34"/>
      <c r="E76" s="9"/>
      <c r="F76" s="9"/>
      <c r="G76" s="9"/>
      <c r="H76" s="9"/>
      <c r="I76" s="35"/>
    </row>
    <row r="77" s="2" customFormat="1" ht="21" customHeight="1" spans="1:9">
      <c r="A77" s="34"/>
      <c r="B77" s="34"/>
      <c r="C77" s="34"/>
      <c r="E77" s="9"/>
      <c r="F77" s="9"/>
      <c r="G77" s="9"/>
      <c r="H77" s="9"/>
      <c r="I77" s="35"/>
    </row>
    <row r="78" s="2" customFormat="1" ht="21" customHeight="1" spans="1:9">
      <c r="A78" s="34"/>
      <c r="B78" s="34"/>
      <c r="C78" s="34"/>
      <c r="E78" s="9"/>
      <c r="F78" s="9"/>
      <c r="G78" s="9"/>
      <c r="H78" s="9"/>
      <c r="I78" s="35"/>
    </row>
    <row r="79" s="2" customFormat="1" ht="21" customHeight="1" spans="1:9">
      <c r="A79" s="34"/>
      <c r="B79" s="34"/>
      <c r="C79" s="34"/>
      <c r="E79" s="9"/>
      <c r="F79" s="9"/>
      <c r="G79" s="9"/>
      <c r="H79" s="9"/>
      <c r="I79" s="35"/>
    </row>
    <row r="80" s="2" customFormat="1" ht="21" customHeight="1" spans="1:9">
      <c r="A80" s="34"/>
      <c r="B80" s="34"/>
      <c r="C80" s="34"/>
      <c r="E80" s="9"/>
      <c r="F80" s="9"/>
      <c r="G80" s="9"/>
      <c r="H80" s="9"/>
      <c r="I80" s="35"/>
    </row>
    <row r="81" s="2" customFormat="1" ht="21" customHeight="1" spans="1:9">
      <c r="A81" s="34"/>
      <c r="B81" s="34"/>
      <c r="C81" s="34"/>
      <c r="E81" s="9"/>
      <c r="F81" s="9"/>
      <c r="G81" s="9"/>
      <c r="H81" s="9"/>
      <c r="I81" s="35"/>
    </row>
    <row r="82" s="2" customFormat="1" ht="21" customHeight="1" spans="1:9">
      <c r="A82" s="34"/>
      <c r="B82" s="34"/>
      <c r="C82" s="34"/>
      <c r="E82" s="9"/>
      <c r="F82" s="9"/>
      <c r="G82" s="9"/>
      <c r="H82" s="9"/>
      <c r="I82" s="35"/>
    </row>
    <row r="83" s="2" customFormat="1" ht="21" customHeight="1" spans="1:9">
      <c r="A83" s="34"/>
      <c r="B83" s="34"/>
      <c r="C83" s="34"/>
      <c r="E83" s="9"/>
      <c r="F83" s="9"/>
      <c r="G83" s="9"/>
      <c r="H83" s="9"/>
      <c r="I83" s="35"/>
    </row>
    <row r="84" s="2" customFormat="1" ht="21" customHeight="1" spans="1:9">
      <c r="A84" s="34"/>
      <c r="B84" s="34"/>
      <c r="C84" s="34"/>
      <c r="E84" s="9"/>
      <c r="F84" s="9"/>
      <c r="G84" s="9"/>
      <c r="H84" s="9"/>
      <c r="I84" s="35"/>
    </row>
    <row r="85" s="2" customFormat="1" ht="21" customHeight="1" spans="1:9">
      <c r="A85" s="34"/>
      <c r="B85" s="34"/>
      <c r="C85" s="34"/>
      <c r="E85" s="9"/>
      <c r="F85" s="9"/>
      <c r="G85" s="9"/>
      <c r="H85" s="9"/>
      <c r="I85" s="35"/>
    </row>
    <row r="86" s="2" customFormat="1" ht="21" customHeight="1" spans="1:9">
      <c r="A86" s="34"/>
      <c r="B86" s="34"/>
      <c r="C86" s="34"/>
      <c r="E86" s="9"/>
      <c r="F86" s="9"/>
      <c r="G86" s="9"/>
      <c r="H86" s="9"/>
      <c r="I86" s="35"/>
    </row>
    <row r="87" s="2" customFormat="1" ht="21" customHeight="1" spans="1:9">
      <c r="A87" s="34"/>
      <c r="B87" s="34"/>
      <c r="C87" s="34"/>
      <c r="E87" s="9"/>
      <c r="F87" s="9"/>
      <c r="G87" s="9"/>
      <c r="H87" s="9"/>
      <c r="I87" s="35"/>
    </row>
    <row r="88" s="2" customFormat="1" ht="21" customHeight="1" spans="1:9">
      <c r="A88" s="34"/>
      <c r="B88" s="34"/>
      <c r="C88" s="34"/>
      <c r="E88" s="9"/>
      <c r="F88" s="9"/>
      <c r="G88" s="9"/>
      <c r="H88" s="9"/>
      <c r="I88" s="35"/>
    </row>
    <row r="89" s="2" customFormat="1" ht="21" customHeight="1" spans="1:9">
      <c r="A89" s="34"/>
      <c r="B89" s="34"/>
      <c r="C89" s="34"/>
      <c r="E89" s="9"/>
      <c r="F89" s="9"/>
      <c r="G89" s="9"/>
      <c r="H89" s="9"/>
      <c r="I89" s="35"/>
    </row>
    <row r="90" s="2" customFormat="1" ht="21" customHeight="1" spans="1:9">
      <c r="A90" s="34"/>
      <c r="B90" s="34"/>
      <c r="C90" s="34"/>
      <c r="E90" s="9"/>
      <c r="F90" s="9"/>
      <c r="G90" s="9"/>
      <c r="H90" s="9"/>
      <c r="I90" s="35"/>
    </row>
    <row r="91" s="2" customFormat="1" ht="21" customHeight="1" spans="1:9">
      <c r="A91" s="34"/>
      <c r="B91" s="34"/>
      <c r="C91" s="34"/>
      <c r="E91" s="9"/>
      <c r="F91" s="9"/>
      <c r="G91" s="9"/>
      <c r="H91" s="9"/>
      <c r="I91" s="35"/>
    </row>
    <row r="92" s="2" customFormat="1" ht="21" customHeight="1" spans="1:9">
      <c r="A92" s="34"/>
      <c r="B92" s="34"/>
      <c r="C92" s="34"/>
      <c r="E92" s="9"/>
      <c r="F92" s="9"/>
      <c r="G92" s="9"/>
      <c r="H92" s="9"/>
      <c r="I92" s="35"/>
    </row>
    <row r="93" s="2" customFormat="1" ht="21" customHeight="1" spans="1:9">
      <c r="A93" s="34"/>
      <c r="B93" s="34"/>
      <c r="C93" s="34"/>
      <c r="E93" s="9"/>
      <c r="F93" s="9"/>
      <c r="G93" s="9"/>
      <c r="H93" s="9"/>
      <c r="I93" s="35"/>
    </row>
    <row r="94" s="2" customFormat="1" ht="21" customHeight="1" spans="1:9">
      <c r="A94" s="34"/>
      <c r="B94" s="34"/>
      <c r="C94" s="34"/>
      <c r="E94" s="9"/>
      <c r="F94" s="9"/>
      <c r="G94" s="9"/>
      <c r="H94" s="9"/>
      <c r="I94" s="35"/>
    </row>
    <row r="95" s="2" customFormat="1" ht="21" customHeight="1" spans="1:9">
      <c r="A95" s="34"/>
      <c r="B95" s="34"/>
      <c r="C95" s="34"/>
      <c r="E95" s="9"/>
      <c r="F95" s="9"/>
      <c r="G95" s="9"/>
      <c r="H95" s="9"/>
      <c r="I95" s="35"/>
    </row>
    <row r="96" s="2" customFormat="1" ht="21" customHeight="1" spans="1:9">
      <c r="A96" s="34"/>
      <c r="B96" s="34"/>
      <c r="C96" s="34"/>
      <c r="E96" s="9"/>
      <c r="F96" s="9"/>
      <c r="G96" s="9"/>
      <c r="H96" s="9"/>
      <c r="I96" s="35"/>
    </row>
    <row r="97" s="2" customFormat="1" ht="21" customHeight="1" spans="1:9">
      <c r="A97" s="34"/>
      <c r="B97" s="34"/>
      <c r="C97" s="34"/>
      <c r="E97" s="9"/>
      <c r="F97" s="9"/>
      <c r="G97" s="9"/>
      <c r="H97" s="9"/>
      <c r="I97" s="35"/>
    </row>
    <row r="98" s="2" customFormat="1" ht="21" customHeight="1" spans="1:9">
      <c r="A98" s="34"/>
      <c r="B98" s="34"/>
      <c r="C98" s="34"/>
      <c r="E98" s="9"/>
      <c r="F98" s="9"/>
      <c r="G98" s="9"/>
      <c r="H98" s="9"/>
      <c r="I98" s="35"/>
    </row>
    <row r="99" s="2" customFormat="1" ht="21" customHeight="1" spans="1:9">
      <c r="A99" s="34"/>
      <c r="B99" s="34"/>
      <c r="C99" s="34"/>
      <c r="E99" s="9"/>
      <c r="F99" s="9"/>
      <c r="G99" s="9"/>
      <c r="H99" s="9"/>
      <c r="I99" s="35"/>
    </row>
    <row r="100" s="2" customFormat="1" ht="21" customHeight="1" spans="1:9">
      <c r="A100" s="34"/>
      <c r="B100" s="34"/>
      <c r="C100" s="34"/>
      <c r="E100" s="9"/>
      <c r="F100" s="9"/>
      <c r="G100" s="9"/>
      <c r="H100" s="9"/>
      <c r="I100" s="35"/>
    </row>
    <row r="101" s="2" customFormat="1" ht="21" customHeight="1" spans="1:9">
      <c r="A101" s="34"/>
      <c r="B101" s="34"/>
      <c r="C101" s="34"/>
      <c r="E101" s="9"/>
      <c r="F101" s="9"/>
      <c r="G101" s="9"/>
      <c r="H101" s="9"/>
      <c r="I101" s="35"/>
    </row>
    <row r="102" s="2" customFormat="1" ht="21" customHeight="1" spans="1:9">
      <c r="A102" s="34"/>
      <c r="B102" s="34"/>
      <c r="C102" s="34"/>
      <c r="E102" s="9"/>
      <c r="F102" s="9"/>
      <c r="G102" s="9"/>
      <c r="H102" s="9"/>
      <c r="I102" s="35"/>
    </row>
    <row r="103" s="2" customFormat="1" ht="21" customHeight="1" spans="1:9">
      <c r="A103" s="34"/>
      <c r="B103" s="34"/>
      <c r="C103" s="34"/>
      <c r="E103" s="9"/>
      <c r="F103" s="9"/>
      <c r="G103" s="9"/>
      <c r="H103" s="9"/>
      <c r="I103" s="35"/>
    </row>
    <row r="104" s="2" customFormat="1" ht="22.5" customHeight="1" spans="1:9">
      <c r="A104" s="34"/>
      <c r="B104" s="34"/>
      <c r="C104" s="34"/>
      <c r="E104" s="9"/>
      <c r="F104" s="9"/>
      <c r="G104" s="9"/>
      <c r="H104" s="9"/>
      <c r="I104" s="35"/>
    </row>
    <row r="105" s="2" customFormat="1" ht="22.5" customHeight="1" spans="1:9">
      <c r="A105" s="34"/>
      <c r="B105" s="34"/>
      <c r="C105" s="34"/>
      <c r="E105" s="9"/>
      <c r="F105" s="9"/>
      <c r="G105" s="9"/>
      <c r="H105" s="9"/>
      <c r="I105" s="35"/>
    </row>
    <row r="106" s="2" customFormat="1" ht="22.5" customHeight="1" spans="1:9">
      <c r="A106" s="34"/>
      <c r="B106" s="34"/>
      <c r="C106" s="34"/>
      <c r="E106" s="9"/>
      <c r="F106" s="9"/>
      <c r="G106" s="9"/>
      <c r="H106" s="9"/>
      <c r="I106" s="35"/>
    </row>
    <row r="107" s="2" customFormat="1" ht="22.5" customHeight="1" spans="1:9">
      <c r="A107" s="34"/>
      <c r="B107" s="34"/>
      <c r="C107" s="34"/>
      <c r="E107" s="9"/>
      <c r="F107" s="9"/>
      <c r="G107" s="9"/>
      <c r="H107" s="9"/>
      <c r="I107" s="35"/>
    </row>
    <row r="108" s="2" customFormat="1" ht="22.5" customHeight="1" spans="1:9">
      <c r="A108" s="34"/>
      <c r="B108" s="34"/>
      <c r="C108" s="34"/>
      <c r="E108" s="9"/>
      <c r="F108" s="9"/>
      <c r="G108" s="9"/>
      <c r="H108" s="9"/>
      <c r="I108" s="35"/>
    </row>
    <row r="109" s="2" customFormat="1" ht="22.5" customHeight="1" spans="1:9">
      <c r="A109" s="34"/>
      <c r="B109" s="34"/>
      <c r="C109" s="34"/>
      <c r="E109" s="9"/>
      <c r="F109" s="9"/>
      <c r="G109" s="9"/>
      <c r="H109" s="9"/>
      <c r="I109" s="35"/>
    </row>
    <row r="110" s="2" customFormat="1" ht="22.5" customHeight="1" spans="1:9">
      <c r="A110" s="34"/>
      <c r="B110" s="34"/>
      <c r="C110" s="34"/>
      <c r="E110" s="9"/>
      <c r="F110" s="9"/>
      <c r="G110" s="9"/>
      <c r="H110" s="9"/>
      <c r="I110" s="35"/>
    </row>
    <row r="111" s="2" customFormat="1" ht="22.5" customHeight="1" spans="1:9">
      <c r="A111" s="34"/>
      <c r="B111" s="34"/>
      <c r="C111" s="34"/>
      <c r="E111" s="9"/>
      <c r="F111" s="9"/>
      <c r="G111" s="9"/>
      <c r="H111" s="9"/>
      <c r="I111" s="35"/>
    </row>
    <row r="112" s="2" customFormat="1" ht="22.5" customHeight="1" spans="1:9">
      <c r="A112" s="34"/>
      <c r="B112" s="34"/>
      <c r="C112" s="34"/>
      <c r="E112" s="9"/>
      <c r="F112" s="9"/>
      <c r="G112" s="9"/>
      <c r="H112" s="9"/>
      <c r="I112" s="35"/>
    </row>
    <row r="113" s="2" customFormat="1" ht="22.5" customHeight="1" spans="1:9">
      <c r="A113" s="34"/>
      <c r="B113" s="34"/>
      <c r="C113" s="34"/>
      <c r="E113" s="9"/>
      <c r="F113" s="9"/>
      <c r="G113" s="9"/>
      <c r="H113" s="9"/>
      <c r="I113" s="35"/>
    </row>
    <row r="114" s="2" customFormat="1" ht="22.5" customHeight="1" spans="1:9">
      <c r="A114" s="34"/>
      <c r="B114" s="34"/>
      <c r="C114" s="34"/>
      <c r="E114" s="9"/>
      <c r="F114" s="9"/>
      <c r="G114" s="9"/>
      <c r="H114" s="9"/>
      <c r="I114" s="35"/>
    </row>
    <row r="115" s="2" customFormat="1" ht="22.5" customHeight="1" spans="1:9">
      <c r="A115" s="34"/>
      <c r="B115" s="34"/>
      <c r="C115" s="34"/>
      <c r="E115" s="9"/>
      <c r="F115" s="9"/>
      <c r="G115" s="9"/>
      <c r="H115" s="9"/>
      <c r="I115" s="35"/>
    </row>
    <row r="116" s="2" customFormat="1" ht="22.5" customHeight="1" spans="1:9">
      <c r="A116" s="34"/>
      <c r="B116" s="34"/>
      <c r="C116" s="34"/>
      <c r="E116" s="9"/>
      <c r="F116" s="9"/>
      <c r="G116" s="9"/>
      <c r="H116" s="9"/>
      <c r="I116" s="35"/>
    </row>
    <row r="117" s="2" customFormat="1" ht="22.5" customHeight="1" spans="1:9">
      <c r="A117" s="34"/>
      <c r="B117" s="34"/>
      <c r="C117" s="34"/>
      <c r="E117" s="9"/>
      <c r="F117" s="9"/>
      <c r="G117" s="9"/>
      <c r="H117" s="9"/>
      <c r="I117" s="35"/>
    </row>
    <row r="118" s="2" customFormat="1" ht="22.5" customHeight="1" spans="1:9">
      <c r="A118" s="34"/>
      <c r="B118" s="34"/>
      <c r="C118" s="34"/>
      <c r="E118" s="9"/>
      <c r="F118" s="9"/>
      <c r="G118" s="9"/>
      <c r="H118" s="9"/>
      <c r="I118" s="35"/>
    </row>
    <row r="119" s="2" customFormat="1" ht="22.5" customHeight="1" spans="1:9">
      <c r="A119" s="34"/>
      <c r="B119" s="34"/>
      <c r="C119" s="34"/>
      <c r="E119" s="9"/>
      <c r="F119" s="9"/>
      <c r="G119" s="9"/>
      <c r="H119" s="9"/>
      <c r="I119" s="35"/>
    </row>
    <row r="120" s="2" customFormat="1" ht="22.5" customHeight="1" spans="1:9">
      <c r="A120" s="34"/>
      <c r="B120" s="34"/>
      <c r="C120" s="34"/>
      <c r="E120" s="9"/>
      <c r="F120" s="9"/>
      <c r="G120" s="9"/>
      <c r="H120" s="9"/>
      <c r="I120" s="35"/>
    </row>
    <row r="121" s="2" customFormat="1" ht="22.5" customHeight="1" spans="1:9">
      <c r="A121" s="34"/>
      <c r="B121" s="34"/>
      <c r="C121" s="34"/>
      <c r="E121" s="9"/>
      <c r="F121" s="9"/>
      <c r="G121" s="9"/>
      <c r="H121" s="9"/>
      <c r="I121" s="35"/>
    </row>
    <row r="122" s="2" customFormat="1" ht="22.5" customHeight="1" spans="1:9">
      <c r="A122" s="34"/>
      <c r="B122" s="34"/>
      <c r="C122" s="34"/>
      <c r="E122" s="9"/>
      <c r="F122" s="9"/>
      <c r="G122" s="9"/>
      <c r="H122" s="9"/>
      <c r="I122" s="35"/>
    </row>
    <row r="123" s="2" customFormat="1" ht="22.5" customHeight="1" spans="1:9">
      <c r="A123" s="9"/>
      <c r="B123" s="9"/>
      <c r="C123" s="9"/>
      <c r="E123" s="9"/>
      <c r="F123" s="9"/>
      <c r="G123" s="9"/>
      <c r="H123" s="9"/>
      <c r="I123" s="35"/>
    </row>
    <row r="124" s="2" customFormat="1" ht="22.5" customHeight="1" spans="1:9">
      <c r="A124" s="9"/>
      <c r="B124" s="9"/>
      <c r="C124" s="9"/>
      <c r="E124" s="9"/>
      <c r="F124" s="9"/>
      <c r="G124" s="9"/>
      <c r="H124" s="9"/>
      <c r="I124" s="35"/>
    </row>
    <row r="125" s="2" customFormat="1" ht="22.5" customHeight="1" spans="1:9">
      <c r="A125" s="9"/>
      <c r="B125" s="9"/>
      <c r="C125" s="9"/>
      <c r="E125" s="9"/>
      <c r="F125" s="9"/>
      <c r="G125" s="9"/>
      <c r="H125" s="9"/>
      <c r="I125" s="35"/>
    </row>
    <row r="126" s="2" customFormat="1" ht="22.5" customHeight="1" spans="1:9">
      <c r="A126" s="9"/>
      <c r="B126" s="9"/>
      <c r="C126" s="9"/>
      <c r="E126" s="9"/>
      <c r="F126" s="9"/>
      <c r="G126" s="9"/>
      <c r="H126" s="9"/>
      <c r="I126" s="35"/>
    </row>
    <row r="127" s="2" customFormat="1" ht="22.5" customHeight="1" spans="1:9">
      <c r="A127" s="9"/>
      <c r="B127" s="9"/>
      <c r="C127" s="9"/>
      <c r="E127" s="9"/>
      <c r="F127" s="9"/>
      <c r="G127" s="9"/>
      <c r="H127" s="9"/>
      <c r="I127" s="35"/>
    </row>
    <row r="128" s="2" customFormat="1" ht="22.5" customHeight="1" spans="1:9">
      <c r="A128" s="9"/>
      <c r="B128" s="9"/>
      <c r="C128" s="9"/>
      <c r="E128" s="9"/>
      <c r="F128" s="9"/>
      <c r="G128" s="9"/>
      <c r="H128" s="9"/>
      <c r="I128" s="35"/>
    </row>
    <row r="129" s="2" customFormat="1" ht="22.5" customHeight="1" spans="1:9">
      <c r="A129" s="9"/>
      <c r="B129" s="9"/>
      <c r="C129" s="9"/>
      <c r="E129" s="9"/>
      <c r="F129" s="9"/>
      <c r="G129" s="9"/>
      <c r="H129" s="9"/>
      <c r="I129" s="35"/>
    </row>
    <row r="130" s="2" customFormat="1" ht="22.5" customHeight="1" spans="1:9">
      <c r="A130" s="9"/>
      <c r="B130" s="9"/>
      <c r="C130" s="9"/>
      <c r="E130" s="9"/>
      <c r="F130" s="9"/>
      <c r="G130" s="9"/>
      <c r="H130" s="9"/>
      <c r="I130" s="35"/>
    </row>
    <row r="131" s="2" customFormat="1" ht="22.5" customHeight="1" spans="1:9">
      <c r="A131" s="9"/>
      <c r="B131" s="9"/>
      <c r="C131" s="9"/>
      <c r="E131" s="9"/>
      <c r="F131" s="9"/>
      <c r="G131" s="9"/>
      <c r="H131" s="9"/>
      <c r="I131" s="35"/>
    </row>
    <row r="132" s="2" customFormat="1" ht="22.5" customHeight="1" spans="1:9">
      <c r="A132" s="9"/>
      <c r="B132" s="9"/>
      <c r="C132" s="9"/>
      <c r="E132" s="9"/>
      <c r="F132" s="9"/>
      <c r="G132" s="9"/>
      <c r="H132" s="9"/>
      <c r="I132" s="35"/>
    </row>
    <row r="133" s="2" customFormat="1" ht="22.5" customHeight="1" spans="1:9">
      <c r="A133" s="9"/>
      <c r="B133" s="9"/>
      <c r="C133" s="9"/>
      <c r="E133" s="9"/>
      <c r="F133" s="9"/>
      <c r="G133" s="9"/>
      <c r="H133" s="9"/>
      <c r="I133" s="35"/>
    </row>
    <row r="134" s="2" customFormat="1" ht="22.5" customHeight="1" spans="1:9">
      <c r="A134" s="9"/>
      <c r="B134" s="9"/>
      <c r="C134" s="9"/>
      <c r="E134" s="9"/>
      <c r="F134" s="9"/>
      <c r="G134" s="9"/>
      <c r="H134" s="9"/>
      <c r="I134" s="35"/>
    </row>
  </sheetData>
  <mergeCells count="8">
    <mergeCell ref="A1:I1"/>
    <mergeCell ref="A2:C2"/>
    <mergeCell ref="F3:H3"/>
    <mergeCell ref="D3:D4"/>
    <mergeCell ref="E3:E4"/>
    <mergeCell ref="I3:I4"/>
    <mergeCell ref="I5:I6"/>
    <mergeCell ref="I72:I7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2018-05-17T02:30:03Z</dcterms:created>
  <dcterms:modified xsi:type="dcterms:W3CDTF">2018-05-17T02:31:22Z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